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ttps://d.docs.live.net/662b175a853f1d81/写真の仕事new/AA1 集計_県/2111_45総文祭/"/>
    </mc:Choice>
  </mc:AlternateContent>
  <xr:revisionPtr revIDLastSave="2463" documentId="8_{10DFB34C-8437-420F-8C90-48102906F12B}" xr6:coauthVersionLast="47" xr6:coauthVersionMax="47" xr10:uidLastSave="{BD5E4DB0-EE60-4C38-B823-D16878B24726}"/>
  <bookViews>
    <workbookView xWindow="-98" yWindow="-98" windowWidth="20715" windowHeight="13276" activeTab="2" xr2:uid="{00000000-000D-0000-FFFF-FFFF00000000}"/>
  </bookViews>
  <sheets>
    <sheet name="学校番号" sheetId="258" r:id="rId1"/>
    <sheet name="0説明" sheetId="263" r:id="rId2"/>
    <sheet name="1入力" sheetId="259" r:id="rId3"/>
    <sheet name="2応募票＆ｷｬﾌﾟｼｮﾝ(春)" sheetId="268" r:id="rId4"/>
    <sheet name="2応募票＆ｷｬﾌﾟｼｮﾝ(秋1)" sheetId="267" r:id="rId5"/>
    <sheet name="2応募票＆ｷｬﾌﾟｼｮﾝ(秋2)" sheetId="270" r:id="rId6"/>
    <sheet name="2応募票＆ｷｬﾌﾟｼｮﾝ(秋3)" sheetId="269" r:id="rId7"/>
    <sheet name="2応募票＆ｷｬﾌﾟｼｮﾝ(秋4)" sheetId="271" r:id="rId8"/>
  </sheets>
  <definedNames>
    <definedName name="_xlnm._FilterDatabase" localSheetId="2" hidden="1">'1入力'!$D$3:$Q$207</definedName>
    <definedName name="_xlnm.Print_Area" localSheetId="2">'1入力'!$D$3:$Q$207</definedName>
    <definedName name="_xlnm.Print_Area" localSheetId="4">'2応募票＆ｷｬﾌﾟｼｮﾝ(秋1)'!$A$1:$AD$60</definedName>
    <definedName name="_xlnm.Print_Area" localSheetId="5">'2応募票＆ｷｬﾌﾟｼｮﾝ(秋2)'!$A$1:$AD$60</definedName>
    <definedName name="_xlnm.Print_Area" localSheetId="6">'2応募票＆ｷｬﾌﾟｼｮﾝ(秋3)'!$A$1:$AD$60</definedName>
    <definedName name="_xlnm.Print_Area" localSheetId="7">'2応募票＆ｷｬﾌﾟｼｮﾝ(秋4)'!$A$1:$AD$60</definedName>
    <definedName name="_xlnm.Print_Area" localSheetId="3">'2応募票＆ｷｬﾌﾟｼｮﾝ(春)'!$A$1:$AD$60</definedName>
    <definedName name="_xlnm.Print_Area" localSheetId="0">学校番号!$A$1:$E$254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9" i="271" l="1"/>
  <c r="B44" i="271"/>
  <c r="AA49" i="271"/>
  <c r="AA44" i="271"/>
  <c r="AC23" i="271"/>
  <c r="AA23" i="271"/>
  <c r="Y23" i="271"/>
  <c r="V23" i="271"/>
  <c r="W21" i="271"/>
  <c r="D21" i="271"/>
  <c r="Z19" i="271"/>
  <c r="U19" i="271"/>
  <c r="Z17" i="271"/>
  <c r="U17" i="271"/>
  <c r="D17" i="271"/>
  <c r="Z15" i="271"/>
  <c r="U15" i="271"/>
  <c r="D15" i="271"/>
  <c r="AC13" i="271"/>
  <c r="X13" i="271"/>
  <c r="S13" i="271"/>
  <c r="S11" i="271"/>
  <c r="D11" i="271"/>
  <c r="S9" i="271"/>
  <c r="D9" i="271"/>
  <c r="Q6" i="271"/>
  <c r="D6" i="271"/>
  <c r="O1" i="271"/>
  <c r="B49" i="270"/>
  <c r="B44" i="270"/>
  <c r="X53" i="270"/>
  <c r="AA49" i="270"/>
  <c r="X49" i="270"/>
  <c r="X44" i="270"/>
  <c r="AC23" i="270"/>
  <c r="AA23" i="270"/>
  <c r="Y23" i="270"/>
  <c r="V23" i="270"/>
  <c r="W21" i="270"/>
  <c r="D21" i="270"/>
  <c r="Z19" i="270"/>
  <c r="U19" i="270"/>
  <c r="Z17" i="270"/>
  <c r="U17" i="270"/>
  <c r="D17" i="270"/>
  <c r="Z15" i="270"/>
  <c r="U15" i="270"/>
  <c r="D15" i="270"/>
  <c r="AC13" i="270"/>
  <c r="X13" i="270"/>
  <c r="S13" i="270"/>
  <c r="S11" i="270"/>
  <c r="D11" i="270"/>
  <c r="S9" i="270"/>
  <c r="D9" i="270"/>
  <c r="Q6" i="270"/>
  <c r="D6" i="270"/>
  <c r="O1" i="270"/>
  <c r="AA49" i="269"/>
  <c r="AA44" i="269"/>
  <c r="E49" i="269"/>
  <c r="E44" i="269"/>
  <c r="AC23" i="269"/>
  <c r="AA23" i="269"/>
  <c r="Y23" i="269"/>
  <c r="V23" i="269"/>
  <c r="W21" i="269"/>
  <c r="D21" i="269"/>
  <c r="Z19" i="269"/>
  <c r="U19" i="269"/>
  <c r="Z17" i="269"/>
  <c r="U17" i="269"/>
  <c r="D17" i="269"/>
  <c r="Z15" i="269"/>
  <c r="U15" i="269"/>
  <c r="D15" i="269"/>
  <c r="AC13" i="269"/>
  <c r="X13" i="269"/>
  <c r="S13" i="269"/>
  <c r="S11" i="269"/>
  <c r="D11" i="269"/>
  <c r="S9" i="269"/>
  <c r="D9" i="269"/>
  <c r="Q6" i="269"/>
  <c r="D6" i="269"/>
  <c r="O1" i="269"/>
  <c r="X44" i="268"/>
  <c r="E49" i="268"/>
  <c r="E44" i="268"/>
  <c r="AC23" i="268"/>
  <c r="AA23" i="268"/>
  <c r="Y23" i="268"/>
  <c r="V23" i="268"/>
  <c r="W21" i="268"/>
  <c r="D21" i="268"/>
  <c r="Z19" i="268"/>
  <c r="U19" i="268"/>
  <c r="Z17" i="268"/>
  <c r="U17" i="268"/>
  <c r="D17" i="268"/>
  <c r="Z15" i="268"/>
  <c r="U15" i="268"/>
  <c r="D15" i="268"/>
  <c r="AC13" i="268"/>
  <c r="X13" i="268"/>
  <c r="S13" i="268"/>
  <c r="S11" i="268"/>
  <c r="D11" i="268"/>
  <c r="S9" i="268"/>
  <c r="D9" i="268"/>
  <c r="Q6" i="268"/>
  <c r="O1" i="268"/>
  <c r="X53" i="267" l="1"/>
  <c r="AA49" i="267"/>
  <c r="E49" i="267"/>
  <c r="E44" i="267"/>
  <c r="AC23" i="267" l="1"/>
  <c r="AA23" i="267"/>
  <c r="Y23" i="267"/>
  <c r="V23" i="267"/>
  <c r="W21" i="267"/>
  <c r="D21" i="267"/>
  <c r="U19" i="267"/>
  <c r="Z17" i="267"/>
  <c r="U17" i="267"/>
  <c r="Z15" i="267"/>
  <c r="U15" i="267"/>
  <c r="AC13" i="267"/>
  <c r="X13" i="267"/>
  <c r="S13" i="267"/>
  <c r="S11" i="267"/>
  <c r="S9" i="267"/>
  <c r="D9" i="267"/>
  <c r="Q6" i="267"/>
  <c r="O1" i="267"/>
  <c r="Z19" i="267" l="1"/>
  <c r="D17" i="267"/>
  <c r="D15" i="267"/>
  <c r="D11" i="267"/>
  <c r="Q5" i="259"/>
  <c r="Q6" i="259"/>
  <c r="P5" i="259"/>
  <c r="P6" i="259"/>
  <c r="P8" i="259"/>
  <c r="Q8" i="259"/>
  <c r="P9" i="259"/>
  <c r="Q9" i="259"/>
  <c r="P10" i="259"/>
  <c r="Q10" i="259"/>
  <c r="P7" i="259"/>
  <c r="P11" i="259"/>
  <c r="P12" i="259"/>
  <c r="P13" i="259"/>
  <c r="P14" i="259"/>
  <c r="P15" i="259"/>
  <c r="P16" i="259"/>
  <c r="P17" i="259"/>
  <c r="P18" i="259"/>
  <c r="P19" i="259"/>
  <c r="R19" i="259" s="1"/>
  <c r="P20" i="259"/>
  <c r="P21" i="259"/>
  <c r="P22" i="259"/>
  <c r="P23" i="259"/>
  <c r="P24" i="259"/>
  <c r="P25" i="259"/>
  <c r="P26" i="259"/>
  <c r="P27" i="259"/>
  <c r="P28" i="259"/>
  <c r="P29" i="259"/>
  <c r="P30" i="259"/>
  <c r="R30" i="259" s="1"/>
  <c r="P31" i="259"/>
  <c r="P32" i="259"/>
  <c r="P33" i="259"/>
  <c r="P34" i="259"/>
  <c r="R34" i="259" s="1"/>
  <c r="P35" i="259"/>
  <c r="R35" i="259" s="1"/>
  <c r="P36" i="259"/>
  <c r="P37" i="259"/>
  <c r="P38" i="259"/>
  <c r="R38" i="259" s="1"/>
  <c r="P39" i="259"/>
  <c r="P40" i="259"/>
  <c r="P41" i="259"/>
  <c r="P42" i="259"/>
  <c r="R42" i="259" s="1"/>
  <c r="P43" i="259"/>
  <c r="R43" i="259" s="1"/>
  <c r="P44" i="259"/>
  <c r="P45" i="259"/>
  <c r="P46" i="259"/>
  <c r="P47" i="259"/>
  <c r="P48" i="259"/>
  <c r="R48" i="259" s="1"/>
  <c r="P49" i="259"/>
  <c r="P50" i="259"/>
  <c r="P51" i="259"/>
  <c r="R51" i="259" s="1"/>
  <c r="P52" i="259"/>
  <c r="P53" i="259"/>
  <c r="P54" i="259"/>
  <c r="R54" i="259" s="1"/>
  <c r="P55" i="259"/>
  <c r="P56" i="259"/>
  <c r="R56" i="259" s="1"/>
  <c r="P57" i="259"/>
  <c r="P58" i="259"/>
  <c r="R58" i="259" s="1"/>
  <c r="P59" i="259"/>
  <c r="P60" i="259"/>
  <c r="P61" i="259"/>
  <c r="P62" i="259"/>
  <c r="R62" i="259" s="1"/>
  <c r="P63" i="259"/>
  <c r="P64" i="259"/>
  <c r="P65" i="259"/>
  <c r="P66" i="259"/>
  <c r="R66" i="259" s="1"/>
  <c r="P67" i="259"/>
  <c r="R67" i="259" s="1"/>
  <c r="P68" i="259"/>
  <c r="P69" i="259"/>
  <c r="P70" i="259"/>
  <c r="R70" i="259" s="1"/>
  <c r="P71" i="259"/>
  <c r="P72" i="259"/>
  <c r="P73" i="259"/>
  <c r="P74" i="259"/>
  <c r="R74" i="259" s="1"/>
  <c r="P75" i="259"/>
  <c r="R75" i="259" s="1"/>
  <c r="P76" i="259"/>
  <c r="P77" i="259"/>
  <c r="P78" i="259"/>
  <c r="P79" i="259"/>
  <c r="P80" i="259"/>
  <c r="R80" i="259" s="1"/>
  <c r="P81" i="259"/>
  <c r="R81" i="259" s="1"/>
  <c r="P82" i="259"/>
  <c r="P83" i="259"/>
  <c r="R83" i="259" s="1"/>
  <c r="P84" i="259"/>
  <c r="P85" i="259"/>
  <c r="P86" i="259"/>
  <c r="R86" i="259" s="1"/>
  <c r="P87" i="259"/>
  <c r="P88" i="259"/>
  <c r="R88" i="259" s="1"/>
  <c r="P89" i="259"/>
  <c r="P90" i="259"/>
  <c r="R90" i="259" s="1"/>
  <c r="P91" i="259"/>
  <c r="P92" i="259"/>
  <c r="P93" i="259"/>
  <c r="P94" i="259"/>
  <c r="R94" i="259" s="1"/>
  <c r="P95" i="259"/>
  <c r="R95" i="259" s="1"/>
  <c r="P96" i="259"/>
  <c r="P97" i="259"/>
  <c r="P98" i="259"/>
  <c r="R98" i="259" s="1"/>
  <c r="P99" i="259"/>
  <c r="R99" i="259" s="1"/>
  <c r="P100" i="259"/>
  <c r="P101" i="259"/>
  <c r="P102" i="259"/>
  <c r="R102" i="259" s="1"/>
  <c r="P103" i="259"/>
  <c r="P104" i="259"/>
  <c r="R104" i="259" s="1"/>
  <c r="P105" i="259"/>
  <c r="P106" i="259"/>
  <c r="R106" i="259" s="1"/>
  <c r="P107" i="259"/>
  <c r="R107" i="259" s="1"/>
  <c r="P108" i="259"/>
  <c r="P109" i="259"/>
  <c r="P110" i="259"/>
  <c r="P111" i="259"/>
  <c r="P112" i="259"/>
  <c r="R112" i="259" s="1"/>
  <c r="P113" i="259"/>
  <c r="R113" i="259" s="1"/>
  <c r="P114" i="259"/>
  <c r="P115" i="259"/>
  <c r="R115" i="259" s="1"/>
  <c r="P116" i="259"/>
  <c r="P117" i="259"/>
  <c r="P118" i="259"/>
  <c r="R118" i="259" s="1"/>
  <c r="P119" i="259"/>
  <c r="P120" i="259"/>
  <c r="R120" i="259" s="1"/>
  <c r="P121" i="259"/>
  <c r="R121" i="259" s="1"/>
  <c r="P122" i="259"/>
  <c r="R122" i="259" s="1"/>
  <c r="P123" i="259"/>
  <c r="P124" i="259"/>
  <c r="P125" i="259"/>
  <c r="P126" i="259"/>
  <c r="R126" i="259" s="1"/>
  <c r="P127" i="259"/>
  <c r="R127" i="259" s="1"/>
  <c r="P128" i="259"/>
  <c r="P129" i="259"/>
  <c r="P130" i="259"/>
  <c r="R130" i="259" s="1"/>
  <c r="P131" i="259"/>
  <c r="R131" i="259" s="1"/>
  <c r="P132" i="259"/>
  <c r="P133" i="259"/>
  <c r="P134" i="259"/>
  <c r="R134" i="259" s="1"/>
  <c r="P135" i="259"/>
  <c r="P136" i="259"/>
  <c r="P137" i="259"/>
  <c r="P138" i="259"/>
  <c r="R138" i="259" s="1"/>
  <c r="P139" i="259"/>
  <c r="R139" i="259" s="1"/>
  <c r="P140" i="259"/>
  <c r="P141" i="259"/>
  <c r="P142" i="259"/>
  <c r="P143" i="259"/>
  <c r="P144" i="259"/>
  <c r="R144" i="259" s="1"/>
  <c r="P145" i="259"/>
  <c r="R145" i="259" s="1"/>
  <c r="P146" i="259"/>
  <c r="P147" i="259"/>
  <c r="R147" i="259" s="1"/>
  <c r="P148" i="259"/>
  <c r="P149" i="259"/>
  <c r="P150" i="259"/>
  <c r="R150" i="259" s="1"/>
  <c r="P151" i="259"/>
  <c r="P152" i="259"/>
  <c r="R152" i="259" s="1"/>
  <c r="P153" i="259"/>
  <c r="P154" i="259"/>
  <c r="R154" i="259" s="1"/>
  <c r="P155" i="259"/>
  <c r="P156" i="259"/>
  <c r="P157" i="259"/>
  <c r="P158" i="259"/>
  <c r="R158" i="259" s="1"/>
  <c r="P159" i="259"/>
  <c r="R159" i="259" s="1"/>
  <c r="P160" i="259"/>
  <c r="P161" i="259"/>
  <c r="R161" i="259" s="1"/>
  <c r="P162" i="259"/>
  <c r="R162" i="259" s="1"/>
  <c r="P163" i="259"/>
  <c r="R163" i="259" s="1"/>
  <c r="P164" i="259"/>
  <c r="P165" i="259"/>
  <c r="P166" i="259"/>
  <c r="R166" i="259" s="1"/>
  <c r="P167" i="259"/>
  <c r="P168" i="259"/>
  <c r="R168" i="259" s="1"/>
  <c r="P169" i="259"/>
  <c r="P170" i="259"/>
  <c r="R170" i="259" s="1"/>
  <c r="P171" i="259"/>
  <c r="R171" i="259" s="1"/>
  <c r="P172" i="259"/>
  <c r="P173" i="259"/>
  <c r="P174" i="259"/>
  <c r="P175" i="259"/>
  <c r="R175" i="259" s="1"/>
  <c r="P176" i="259"/>
  <c r="R176" i="259" s="1"/>
  <c r="P177" i="259"/>
  <c r="R177" i="259" s="1"/>
  <c r="P178" i="259"/>
  <c r="P179" i="259"/>
  <c r="R179" i="259" s="1"/>
  <c r="P180" i="259"/>
  <c r="P181" i="259"/>
  <c r="P182" i="259"/>
  <c r="R182" i="259" s="1"/>
  <c r="P183" i="259"/>
  <c r="P184" i="259"/>
  <c r="R184" i="259" s="1"/>
  <c r="P185" i="259"/>
  <c r="R185" i="259" s="1"/>
  <c r="P186" i="259"/>
  <c r="R186" i="259" s="1"/>
  <c r="P187" i="259"/>
  <c r="P188" i="259"/>
  <c r="P189" i="259"/>
  <c r="P190" i="259"/>
  <c r="R190" i="259" s="1"/>
  <c r="P191" i="259"/>
  <c r="R191" i="259" s="1"/>
  <c r="P192" i="259"/>
  <c r="P193" i="259"/>
  <c r="R193" i="259" s="1"/>
  <c r="P194" i="259"/>
  <c r="R194" i="259" s="1"/>
  <c r="P195" i="259"/>
  <c r="R195" i="259" s="1"/>
  <c r="P196" i="259"/>
  <c r="P197" i="259"/>
  <c r="P198" i="259"/>
  <c r="R198" i="259" s="1"/>
  <c r="P199" i="259"/>
  <c r="P200" i="259"/>
  <c r="R200" i="259" s="1"/>
  <c r="P201" i="259"/>
  <c r="P202" i="259"/>
  <c r="R202" i="259" s="1"/>
  <c r="P203" i="259"/>
  <c r="R203" i="259" s="1"/>
  <c r="P204" i="259"/>
  <c r="P205" i="259"/>
  <c r="P206" i="259"/>
  <c r="P207" i="259"/>
  <c r="P4" i="259"/>
  <c r="Q11" i="259"/>
  <c r="Q12" i="259"/>
  <c r="Q13" i="259"/>
  <c r="Q14" i="259"/>
  <c r="Q15" i="259"/>
  <c r="Q16" i="259"/>
  <c r="Q17" i="259"/>
  <c r="R17" i="259" s="1"/>
  <c r="Q18" i="259"/>
  <c r="Q19" i="259"/>
  <c r="Q20" i="259"/>
  <c r="Q21" i="259"/>
  <c r="Q22" i="259"/>
  <c r="Q23" i="259"/>
  <c r="Q24" i="259"/>
  <c r="Q25" i="259"/>
  <c r="R25" i="259"/>
  <c r="Q26" i="259"/>
  <c r="Q27" i="259"/>
  <c r="Q28" i="259"/>
  <c r="Q29" i="259"/>
  <c r="Q30" i="259"/>
  <c r="Q31" i="259"/>
  <c r="R31" i="259"/>
  <c r="Q32" i="259"/>
  <c r="R32" i="259" s="1"/>
  <c r="Q33" i="259"/>
  <c r="R33" i="259"/>
  <c r="Q34" i="259"/>
  <c r="Q35" i="259"/>
  <c r="Q36" i="259"/>
  <c r="Q37" i="259"/>
  <c r="Q38" i="259"/>
  <c r="Q39" i="259"/>
  <c r="R39" i="259"/>
  <c r="Q40" i="259"/>
  <c r="R40" i="259"/>
  <c r="Q41" i="259"/>
  <c r="Q42" i="259"/>
  <c r="Q43" i="259"/>
  <c r="Q44" i="259"/>
  <c r="Q45" i="259"/>
  <c r="Q46" i="259"/>
  <c r="Q47" i="259"/>
  <c r="R47" i="259"/>
  <c r="Q48" i="259"/>
  <c r="Q49" i="259"/>
  <c r="R49" i="259"/>
  <c r="Q50" i="259"/>
  <c r="Q51" i="259"/>
  <c r="Q52" i="259"/>
  <c r="Q53" i="259"/>
  <c r="Q54" i="259"/>
  <c r="Q55" i="259"/>
  <c r="Q56" i="259"/>
  <c r="Q57" i="259"/>
  <c r="R57" i="259"/>
  <c r="Q58" i="259"/>
  <c r="Q59" i="259"/>
  <c r="Q60" i="259"/>
  <c r="Q61" i="259"/>
  <c r="Q62" i="259"/>
  <c r="Q63" i="259"/>
  <c r="R63" i="259"/>
  <c r="Q64" i="259"/>
  <c r="Q65" i="259"/>
  <c r="R65" i="259"/>
  <c r="Q66" i="259"/>
  <c r="Q67" i="259"/>
  <c r="Q68" i="259"/>
  <c r="Q69" i="259"/>
  <c r="Q70" i="259"/>
  <c r="Q71" i="259"/>
  <c r="R71" i="259"/>
  <c r="Q72" i="259"/>
  <c r="R72" i="259"/>
  <c r="Q73" i="259"/>
  <c r="Q74" i="259"/>
  <c r="Q75" i="259"/>
  <c r="Q76" i="259"/>
  <c r="Q77" i="259"/>
  <c r="Q78" i="259"/>
  <c r="Q79" i="259"/>
  <c r="R79" i="259"/>
  <c r="Q80" i="259"/>
  <c r="Q81" i="259"/>
  <c r="Q82" i="259"/>
  <c r="Q83" i="259"/>
  <c r="Q84" i="259"/>
  <c r="Q85" i="259"/>
  <c r="Q86" i="259"/>
  <c r="Q87" i="259"/>
  <c r="Q88" i="259"/>
  <c r="Q89" i="259"/>
  <c r="R89" i="259"/>
  <c r="Q90" i="259"/>
  <c r="Q91" i="259"/>
  <c r="Q92" i="259"/>
  <c r="Q93" i="259"/>
  <c r="Q94" i="259"/>
  <c r="Q95" i="259"/>
  <c r="Q96" i="259"/>
  <c r="Q97" i="259"/>
  <c r="R97" i="259"/>
  <c r="Q98" i="259"/>
  <c r="Q99" i="259"/>
  <c r="Q100" i="259"/>
  <c r="Q101" i="259"/>
  <c r="Q102" i="259"/>
  <c r="Q103" i="259"/>
  <c r="R103" i="259"/>
  <c r="Q104" i="259"/>
  <c r="Q105" i="259"/>
  <c r="R105" i="259" s="1"/>
  <c r="Q106" i="259"/>
  <c r="Q107" i="259"/>
  <c r="Q108" i="259"/>
  <c r="Q109" i="259"/>
  <c r="Q110" i="259"/>
  <c r="Q111" i="259"/>
  <c r="R111" i="259"/>
  <c r="Q112" i="259"/>
  <c r="Q113" i="259"/>
  <c r="Q114" i="259"/>
  <c r="Q115" i="259"/>
  <c r="Q116" i="259"/>
  <c r="Q117" i="259"/>
  <c r="Q118" i="259"/>
  <c r="Q119" i="259"/>
  <c r="Q120" i="259"/>
  <c r="Q121" i="259"/>
  <c r="Q122" i="259"/>
  <c r="Q123" i="259"/>
  <c r="Q124" i="259"/>
  <c r="Q125" i="259"/>
  <c r="Q126" i="259"/>
  <c r="Q127" i="259"/>
  <c r="Q128" i="259"/>
  <c r="Q129" i="259"/>
  <c r="R129" i="259"/>
  <c r="Q130" i="259"/>
  <c r="Q131" i="259"/>
  <c r="Q132" i="259"/>
  <c r="Q133" i="259"/>
  <c r="Q134" i="259"/>
  <c r="Q135" i="259"/>
  <c r="R135" i="259"/>
  <c r="Q136" i="259"/>
  <c r="R136" i="259"/>
  <c r="Q137" i="259"/>
  <c r="R137" i="259" s="1"/>
  <c r="Q138" i="259"/>
  <c r="Q139" i="259"/>
  <c r="Q140" i="259"/>
  <c r="Q141" i="259"/>
  <c r="Q142" i="259"/>
  <c r="Q143" i="259"/>
  <c r="R143" i="259"/>
  <c r="Q144" i="259"/>
  <c r="Q145" i="259"/>
  <c r="Q146" i="259"/>
  <c r="Q147" i="259"/>
  <c r="Q148" i="259"/>
  <c r="Q149" i="259"/>
  <c r="Q150" i="259"/>
  <c r="Q151" i="259"/>
  <c r="R151" i="259" s="1"/>
  <c r="Q152" i="259"/>
  <c r="Q153" i="259"/>
  <c r="R153" i="259"/>
  <c r="Q154" i="259"/>
  <c r="Q155" i="259"/>
  <c r="Q156" i="259"/>
  <c r="Q157" i="259"/>
  <c r="Q158" i="259"/>
  <c r="Q159" i="259"/>
  <c r="Q160" i="259"/>
  <c r="Q161" i="259"/>
  <c r="Q162" i="259"/>
  <c r="Q163" i="259"/>
  <c r="Q164" i="259"/>
  <c r="Q165" i="259"/>
  <c r="Q166" i="259"/>
  <c r="Q167" i="259"/>
  <c r="R167" i="259"/>
  <c r="Q168" i="259"/>
  <c r="Q169" i="259"/>
  <c r="Q170" i="259"/>
  <c r="Q171" i="259"/>
  <c r="Q172" i="259"/>
  <c r="Q173" i="259"/>
  <c r="Q174" i="259"/>
  <c r="Q175" i="259"/>
  <c r="Q176" i="259"/>
  <c r="Q177" i="259"/>
  <c r="Q178" i="259"/>
  <c r="Q179" i="259"/>
  <c r="Q180" i="259"/>
  <c r="Q181" i="259"/>
  <c r="Q182" i="259"/>
  <c r="Q183" i="259"/>
  <c r="Q184" i="259"/>
  <c r="Q185" i="259"/>
  <c r="Q186" i="259"/>
  <c r="Q187" i="259"/>
  <c r="Q188" i="259"/>
  <c r="Q189" i="259"/>
  <c r="Q190" i="259"/>
  <c r="Q191" i="259"/>
  <c r="Q192" i="259"/>
  <c r="Q193" i="259"/>
  <c r="Q194" i="259"/>
  <c r="Q195" i="259"/>
  <c r="Q196" i="259"/>
  <c r="Q197" i="259"/>
  <c r="Q198" i="259"/>
  <c r="Q199" i="259"/>
  <c r="R199" i="259"/>
  <c r="Q200" i="259"/>
  <c r="Q201" i="259"/>
  <c r="Q202" i="259"/>
  <c r="Q203" i="259"/>
  <c r="Q204" i="259"/>
  <c r="Q205" i="259"/>
  <c r="Q206" i="259"/>
  <c r="Q207" i="259"/>
  <c r="R207" i="259"/>
  <c r="Q4" i="259"/>
  <c r="Q7" i="259"/>
  <c r="X49" i="267" l="1"/>
  <c r="X49" i="268"/>
  <c r="X44" i="267"/>
  <c r="D6" i="268"/>
  <c r="D6" i="267"/>
  <c r="R13" i="259"/>
  <c r="R201" i="259"/>
  <c r="R160" i="259"/>
  <c r="R96" i="259"/>
  <c r="R183" i="259"/>
  <c r="R169" i="259"/>
  <c r="R55" i="259"/>
  <c r="R23" i="259"/>
  <c r="R15" i="259"/>
  <c r="R119" i="259"/>
  <c r="R87" i="259"/>
  <c r="R73" i="259"/>
  <c r="R41" i="259"/>
  <c r="R91" i="259"/>
  <c r="R128" i="259"/>
  <c r="R64" i="259"/>
  <c r="R50" i="259"/>
  <c r="R174" i="259"/>
  <c r="R110" i="259"/>
  <c r="R46" i="259"/>
  <c r="R206" i="259"/>
  <c r="R142" i="259"/>
  <c r="R78" i="259"/>
  <c r="R192" i="259"/>
  <c r="R146" i="259"/>
  <c r="R123" i="259"/>
  <c r="R59" i="259"/>
  <c r="R24" i="259"/>
  <c r="R178" i="259"/>
  <c r="R155" i="259"/>
  <c r="R114" i="259"/>
  <c r="R187" i="259"/>
  <c r="R82" i="259"/>
  <c r="R10" i="259"/>
  <c r="R7" i="259"/>
  <c r="R205" i="259"/>
  <c r="R197" i="259"/>
  <c r="R189" i="259"/>
  <c r="R181" i="259"/>
  <c r="R173" i="259"/>
  <c r="R165" i="259"/>
  <c r="R157" i="259"/>
  <c r="R149" i="259"/>
  <c r="R141" i="259"/>
  <c r="R133" i="259"/>
  <c r="R125" i="259"/>
  <c r="R117" i="259"/>
  <c r="R109" i="259"/>
  <c r="R101" i="259"/>
  <c r="R93" i="259"/>
  <c r="R85" i="259"/>
  <c r="R77" i="259"/>
  <c r="R69" i="259"/>
  <c r="R61" i="259"/>
  <c r="R53" i="259"/>
  <c r="R45" i="259"/>
  <c r="R37" i="259"/>
  <c r="R29" i="259"/>
  <c r="R21" i="259"/>
  <c r="R8" i="259"/>
  <c r="R204" i="259"/>
  <c r="R196" i="259"/>
  <c r="R188" i="259"/>
  <c r="R180" i="259"/>
  <c r="R172" i="259"/>
  <c r="R164" i="259"/>
  <c r="R156" i="259"/>
  <c r="R148" i="259"/>
  <c r="R140" i="259"/>
  <c r="R132" i="259"/>
  <c r="R124" i="259"/>
  <c r="R116" i="259"/>
  <c r="R108" i="259"/>
  <c r="R100" i="259"/>
  <c r="R92" i="259"/>
  <c r="R84" i="259"/>
  <c r="R76" i="259"/>
  <c r="R68" i="259"/>
  <c r="R60" i="259"/>
  <c r="R52" i="259"/>
  <c r="R44" i="259"/>
  <c r="R36" i="259"/>
  <c r="R28" i="259"/>
  <c r="R12" i="259"/>
  <c r="R27" i="259"/>
  <c r="R11" i="259"/>
  <c r="R5" i="259"/>
  <c r="R6" i="259"/>
  <c r="R20" i="259"/>
  <c r="R4" i="259"/>
  <c r="R16" i="259"/>
  <c r="R22" i="259"/>
  <c r="R9" i="259"/>
  <c r="R14" i="259"/>
  <c r="R26" i="259"/>
  <c r="R18" i="25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松尾 信哉</author>
  </authors>
  <commentList>
    <comment ref="T3" authorId="0" shapeId="0" xr:uid="{06250F84-E16B-4706-A731-CC064A5E443D}">
      <text>
        <r>
          <rPr>
            <sz val="9"/>
            <color indexed="81"/>
            <rFont val="MS P ゴシック"/>
            <family val="3"/>
            <charset val="128"/>
          </rPr>
          <t>セルの書式
文字列</t>
        </r>
      </text>
    </comment>
  </commentList>
</comments>
</file>

<file path=xl/sharedStrings.xml><?xml version="1.0" encoding="utf-8"?>
<sst xmlns="http://schemas.openxmlformats.org/spreadsheetml/2006/main" count="890" uniqueCount="414">
  <si>
    <t>学年</t>
  </si>
  <si>
    <t>県立神戸</t>
  </si>
  <si>
    <t>神戸</t>
  </si>
  <si>
    <t>県立御影</t>
  </si>
  <si>
    <t>県立東灘</t>
  </si>
  <si>
    <t>県立兵庫</t>
  </si>
  <si>
    <t>県立夢野台</t>
  </si>
  <si>
    <t>県立神戸甲北</t>
  </si>
  <si>
    <t>県立神戸北</t>
  </si>
  <si>
    <t>県立長田</t>
  </si>
  <si>
    <t>県立星陵</t>
  </si>
  <si>
    <t>県立舞子</t>
  </si>
  <si>
    <t>県立北須磨</t>
  </si>
  <si>
    <t>県立須磨東</t>
  </si>
  <si>
    <t>県立須磨友が丘</t>
  </si>
  <si>
    <t>県立伊川谷</t>
  </si>
  <si>
    <t>県立伊川谷北</t>
  </si>
  <si>
    <t>県立神戸高塚</t>
  </si>
  <si>
    <t>県立兵庫工業</t>
  </si>
  <si>
    <t>県立神戸商業</t>
  </si>
  <si>
    <t>県立湊川</t>
  </si>
  <si>
    <t>県立神戸工業</t>
  </si>
  <si>
    <t>県立長田商業</t>
  </si>
  <si>
    <t>県立青雲</t>
  </si>
  <si>
    <t>市立葺合</t>
  </si>
  <si>
    <t>市立摩耶兵庫</t>
  </si>
  <si>
    <t>市立楠</t>
  </si>
  <si>
    <t>市立盲</t>
  </si>
  <si>
    <t>甲南女子</t>
  </si>
  <si>
    <t>灘</t>
  </si>
  <si>
    <t>六甲</t>
  </si>
  <si>
    <t>神戸海星女子学院</t>
  </si>
  <si>
    <t>松蔭</t>
  </si>
  <si>
    <t>啓明女学院</t>
  </si>
  <si>
    <t>神港学園神港</t>
  </si>
  <si>
    <t>神戸山手女子</t>
  </si>
  <si>
    <t>親和女子</t>
  </si>
  <si>
    <t>神戸村野工業</t>
  </si>
  <si>
    <t>神戸常盤女子</t>
  </si>
  <si>
    <t>神戸野田</t>
  </si>
  <si>
    <t>育英</t>
  </si>
  <si>
    <t>滝川</t>
  </si>
  <si>
    <t>愛徳学園</t>
  </si>
  <si>
    <t>神戸弘陵学園</t>
  </si>
  <si>
    <t>滝川第二</t>
  </si>
  <si>
    <t>神戸工業高専</t>
  </si>
  <si>
    <t>県立尼崎</t>
  </si>
  <si>
    <t>阪神</t>
  </si>
  <si>
    <t>県立尼崎北</t>
  </si>
  <si>
    <t>県立尼崎西</t>
  </si>
  <si>
    <t>県立尼崎小田</t>
  </si>
  <si>
    <t>県立尼崎稲園</t>
  </si>
  <si>
    <t>県立伊丹</t>
  </si>
  <si>
    <t>県立伊丹西</t>
  </si>
  <si>
    <t>県立伊丹北</t>
  </si>
  <si>
    <t>県立川西緑台</t>
  </si>
  <si>
    <t>県立川西明峰</t>
  </si>
  <si>
    <t>県立川西北陵</t>
  </si>
  <si>
    <t>県立猪名川</t>
  </si>
  <si>
    <t>県立西宮</t>
  </si>
  <si>
    <t>県立鳴尾</t>
  </si>
  <si>
    <t>県立西宮北</t>
  </si>
  <si>
    <t>県立西宮南</t>
  </si>
  <si>
    <t>県立西宮今津</t>
  </si>
  <si>
    <t>県立西宮甲山</t>
  </si>
  <si>
    <t>県立宝塚</t>
  </si>
  <si>
    <t>県立宝塚東</t>
  </si>
  <si>
    <t>県立宝塚西</t>
  </si>
  <si>
    <t>県立宝塚北</t>
  </si>
  <si>
    <t>県立芦屋</t>
  </si>
  <si>
    <t>県立尼崎工業</t>
  </si>
  <si>
    <t>県立神崎工業</t>
  </si>
  <si>
    <t>市立西宮</t>
  </si>
  <si>
    <t>市立西宮東</t>
  </si>
  <si>
    <t>市立尼崎</t>
  </si>
  <si>
    <t>市立城内</t>
  </si>
  <si>
    <t>市立尼崎工業</t>
  </si>
  <si>
    <t>甲南</t>
  </si>
  <si>
    <t>小林聖心女子学院</t>
  </si>
  <si>
    <t>園田学園</t>
  </si>
  <si>
    <t>百合学院</t>
  </si>
  <si>
    <t>神戸女学院</t>
  </si>
  <si>
    <t>報徳学園</t>
  </si>
  <si>
    <t>仁川学院</t>
  </si>
  <si>
    <t>甲子園学院</t>
  </si>
  <si>
    <t>甲陽学院</t>
  </si>
  <si>
    <t>夙川学院</t>
  </si>
  <si>
    <t>芦屋大学付属</t>
  </si>
  <si>
    <t>県立明石</t>
  </si>
  <si>
    <t>東播磨</t>
  </si>
  <si>
    <t>県立明石南</t>
  </si>
  <si>
    <t>県立明石北</t>
  </si>
  <si>
    <t>県立明石西</t>
  </si>
  <si>
    <t>県立明石清水</t>
  </si>
  <si>
    <t>県立明石城西</t>
  </si>
  <si>
    <t>県立加古川東</t>
  </si>
  <si>
    <t>県立加古川西</t>
  </si>
  <si>
    <t>県立加古川南</t>
  </si>
  <si>
    <t>県立加古川北</t>
  </si>
  <si>
    <t>県立高砂</t>
  </si>
  <si>
    <t>県立高砂南</t>
  </si>
  <si>
    <t>県立松陽</t>
  </si>
  <si>
    <t>県立東播磨</t>
  </si>
  <si>
    <t>県立播磨南</t>
  </si>
  <si>
    <t>県立西脇</t>
  </si>
  <si>
    <t>県立多可</t>
  </si>
  <si>
    <t>県立社</t>
  </si>
  <si>
    <t>県立北条</t>
  </si>
  <si>
    <t>県立小野</t>
  </si>
  <si>
    <t>県立三木</t>
  </si>
  <si>
    <t>県立三木東</t>
  </si>
  <si>
    <t>県立三木北</t>
  </si>
  <si>
    <t>県立吉川</t>
  </si>
  <si>
    <t>県立農業</t>
  </si>
  <si>
    <t>県立播磨農業</t>
  </si>
  <si>
    <t>県立東播工業</t>
  </si>
  <si>
    <t>県立西脇工業</t>
  </si>
  <si>
    <t>県立小野工業</t>
  </si>
  <si>
    <t>県立小野工業(定)</t>
  </si>
  <si>
    <t>県立錦城</t>
  </si>
  <si>
    <t>県立西脇北</t>
  </si>
  <si>
    <t>市立明石商業</t>
  </si>
  <si>
    <t>白陵</t>
  </si>
  <si>
    <t>明石工業高専</t>
  </si>
  <si>
    <t>県立姫路東</t>
  </si>
  <si>
    <t>西播磨</t>
  </si>
  <si>
    <t>県立姫路西</t>
  </si>
  <si>
    <t>県立姫路南</t>
  </si>
  <si>
    <t>県立網干</t>
  </si>
  <si>
    <t>県立網干(通)</t>
  </si>
  <si>
    <t>県立姫路別所</t>
  </si>
  <si>
    <t>県立姫路飾西</t>
  </si>
  <si>
    <t>県立福崎</t>
  </si>
  <si>
    <t>県立神崎</t>
  </si>
  <si>
    <t>県立香寺</t>
  </si>
  <si>
    <t>県立夢前</t>
  </si>
  <si>
    <t>県立家島</t>
  </si>
  <si>
    <t>県立龍野</t>
  </si>
  <si>
    <t>県立太子</t>
  </si>
  <si>
    <t>県立相生</t>
  </si>
  <si>
    <t>県立赤穂</t>
  </si>
  <si>
    <t>県立赤穂(定)</t>
  </si>
  <si>
    <t>県立上郡</t>
  </si>
  <si>
    <t>学校名</t>
    <rPh sb="0" eb="2">
      <t>ガッコウ</t>
    </rPh>
    <rPh sb="2" eb="3">
      <t>メイ</t>
    </rPh>
    <phoneticPr fontId="2"/>
  </si>
  <si>
    <t>支部</t>
    <rPh sb="0" eb="2">
      <t>シブ</t>
    </rPh>
    <phoneticPr fontId="2"/>
  </si>
  <si>
    <t>市立六甲アイランド</t>
    <rPh sb="0" eb="2">
      <t>シリツ</t>
    </rPh>
    <rPh sb="2" eb="4">
      <t>ロッコウ</t>
    </rPh>
    <phoneticPr fontId="2"/>
  </si>
  <si>
    <t>市立科学技術</t>
    <rPh sb="0" eb="2">
      <t>シリツ</t>
    </rPh>
    <rPh sb="2" eb="4">
      <t>カガク</t>
    </rPh>
    <rPh sb="4" eb="6">
      <t>ギジュツ</t>
    </rPh>
    <phoneticPr fontId="2"/>
  </si>
  <si>
    <t>県立武庫荘総合</t>
    <rPh sb="5" eb="7">
      <t>ソウゴウ</t>
    </rPh>
    <phoneticPr fontId="2"/>
  </si>
  <si>
    <t>県立国際</t>
    <rPh sb="0" eb="2">
      <t>ケンリツ</t>
    </rPh>
    <rPh sb="2" eb="4">
      <t>コクサイ</t>
    </rPh>
    <phoneticPr fontId="2"/>
  </si>
  <si>
    <t>武庫川女子大学付属</t>
    <rPh sb="3" eb="5">
      <t>ジョシ</t>
    </rPh>
    <rPh sb="5" eb="7">
      <t>ダイガク</t>
    </rPh>
    <rPh sb="7" eb="9">
      <t>フゾク</t>
    </rPh>
    <phoneticPr fontId="2"/>
  </si>
  <si>
    <t>県立洲本実業東浦分校</t>
  </si>
  <si>
    <t>県立豊岡総合</t>
    <rPh sb="4" eb="6">
      <t>ソウゴウ</t>
    </rPh>
    <phoneticPr fontId="2"/>
  </si>
  <si>
    <t>県立三田翔雲館</t>
    <rPh sb="4" eb="5">
      <t>ショウ</t>
    </rPh>
    <rPh sb="5" eb="6">
      <t>クモ</t>
    </rPh>
    <rPh sb="6" eb="7">
      <t>カン</t>
    </rPh>
    <phoneticPr fontId="2"/>
  </si>
  <si>
    <t>県立佐用</t>
  </si>
  <si>
    <t>県立山崎</t>
  </si>
  <si>
    <t>県立伊和</t>
  </si>
  <si>
    <t>県立千種</t>
  </si>
  <si>
    <t>県立姫路工業</t>
  </si>
  <si>
    <t>県立飾磨工業</t>
  </si>
  <si>
    <t>県立相生産業</t>
  </si>
  <si>
    <t>県立相生産業(定)</t>
  </si>
  <si>
    <t>県立姫路商業</t>
  </si>
  <si>
    <t>県立姫路北</t>
  </si>
  <si>
    <t>市立姫路</t>
  </si>
  <si>
    <t>市立琴丘</t>
  </si>
  <si>
    <t>市立飾磨</t>
  </si>
  <si>
    <t>兵庫県播磨</t>
  </si>
  <si>
    <t>日ノ本学園</t>
  </si>
  <si>
    <t>賢明女子学院</t>
  </si>
  <si>
    <t>淳心学院</t>
  </si>
  <si>
    <t>市川</t>
  </si>
  <si>
    <t>日生学園第三</t>
  </si>
  <si>
    <t>県立洲本</t>
  </si>
  <si>
    <t>淡路</t>
  </si>
  <si>
    <t>県立洲本(定)</t>
  </si>
  <si>
    <t>県立津名</t>
  </si>
  <si>
    <t>県立淡路</t>
  </si>
  <si>
    <t>県立洲本実業</t>
  </si>
  <si>
    <t>県立豊岡</t>
  </si>
  <si>
    <t>但馬</t>
  </si>
  <si>
    <t>県立豊岡(定)</t>
  </si>
  <si>
    <t>県立日高</t>
  </si>
  <si>
    <t>県立香住</t>
  </si>
  <si>
    <t>県立浜坂</t>
  </si>
  <si>
    <t>県立村岡</t>
  </si>
  <si>
    <t>県立八鹿</t>
  </si>
  <si>
    <t>県立生野</t>
  </si>
  <si>
    <t>県立但馬農業</t>
  </si>
  <si>
    <t>生野学園</t>
  </si>
  <si>
    <t>丹有</t>
  </si>
  <si>
    <t>県立氷上西</t>
  </si>
  <si>
    <t>県立篠山鳳鳴</t>
  </si>
  <si>
    <t>県立有馬</t>
  </si>
  <si>
    <t>県立北摂三田</t>
  </si>
  <si>
    <t>県立三田西陵</t>
  </si>
  <si>
    <t>県立氷上</t>
  </si>
  <si>
    <t>県立篠山産業</t>
  </si>
  <si>
    <t>三田学園</t>
  </si>
  <si>
    <t>その他</t>
  </si>
  <si>
    <t>学年</t>
    <rPh sb="0" eb="2">
      <t>ガクネン</t>
    </rPh>
    <phoneticPr fontId="2"/>
  </si>
  <si>
    <t>神戸</t>
    <phoneticPr fontId="2"/>
  </si>
  <si>
    <t>県立視覚特別支援学校</t>
    <rPh sb="2" eb="10">
      <t>シカクトクベツシエンガッコウ</t>
    </rPh>
    <phoneticPr fontId="2"/>
  </si>
  <si>
    <t>県立神戸聴覚特別支援学校</t>
    <rPh sb="4" eb="12">
      <t>チョウカクトクベツシエンガッコウ</t>
    </rPh>
    <phoneticPr fontId="2"/>
  </si>
  <si>
    <t>県立神戸特別支援学校</t>
    <rPh sb="4" eb="10">
      <t>トクベツシエンガッコウ</t>
    </rPh>
    <phoneticPr fontId="2"/>
  </si>
  <si>
    <t>神戸星城</t>
    <rPh sb="2" eb="3">
      <t>セイ</t>
    </rPh>
    <rPh sb="3" eb="4">
      <t>ジョウ</t>
    </rPh>
    <phoneticPr fontId="2"/>
  </si>
  <si>
    <t>須磨学園</t>
    <rPh sb="2" eb="4">
      <t>ガクエン</t>
    </rPh>
    <phoneticPr fontId="2"/>
  </si>
  <si>
    <t>神戸第一</t>
    <rPh sb="0" eb="2">
      <t>コウベ</t>
    </rPh>
    <rPh sb="2" eb="4">
      <t>ダイイチ</t>
    </rPh>
    <phoneticPr fontId="2"/>
  </si>
  <si>
    <t>神戸</t>
    <rPh sb="0" eb="2">
      <t>コウベ</t>
    </rPh>
    <phoneticPr fontId="2"/>
  </si>
  <si>
    <t>県立姫路聴覚特別支援学校</t>
    <rPh sb="4" eb="12">
      <t>チョウカクトクベツシエンガッコウ</t>
    </rPh>
    <phoneticPr fontId="2"/>
  </si>
  <si>
    <t>県立姫路特別支援学校</t>
    <rPh sb="4" eb="10">
      <t>トクベツシエンガッコウ</t>
    </rPh>
    <phoneticPr fontId="2"/>
  </si>
  <si>
    <t>県立播磨特別支援学校</t>
    <rPh sb="4" eb="10">
      <t>トクベツシエンガッコウ</t>
    </rPh>
    <phoneticPr fontId="2"/>
  </si>
  <si>
    <t>県立赤穂特別支援学校</t>
    <rPh sb="4" eb="10">
      <t>トクベツシエンガッコウ</t>
    </rPh>
    <phoneticPr fontId="2"/>
  </si>
  <si>
    <t>東洋大学附属姫路</t>
    <rPh sb="4" eb="6">
      <t>フゾク</t>
    </rPh>
    <phoneticPr fontId="2"/>
  </si>
  <si>
    <t>県立淡路三原</t>
    <rPh sb="2" eb="4">
      <t>アワジ</t>
    </rPh>
    <phoneticPr fontId="2"/>
  </si>
  <si>
    <t>県立豊岡聴覚特別支援学校</t>
  </si>
  <si>
    <t>近畿大学附属豊岡</t>
    <rPh sb="4" eb="6">
      <t>フゾク</t>
    </rPh>
    <phoneticPr fontId="2"/>
  </si>
  <si>
    <t>県立神戸鈴蘭台</t>
    <rPh sb="2" eb="4">
      <t>コウベ</t>
    </rPh>
    <phoneticPr fontId="2"/>
  </si>
  <si>
    <t>県立西宮香風</t>
    <rPh sb="0" eb="2">
      <t>ケンリツ</t>
    </rPh>
    <phoneticPr fontId="2"/>
  </si>
  <si>
    <t>県立阪神特別支援学校</t>
    <phoneticPr fontId="2"/>
  </si>
  <si>
    <t>県立こやの里特別支援学校</t>
    <phoneticPr fontId="2"/>
  </si>
  <si>
    <t>市立尼崎双星</t>
    <rPh sb="4" eb="5">
      <t>ソウ</t>
    </rPh>
    <rPh sb="5" eb="6">
      <t>ホシ</t>
    </rPh>
    <phoneticPr fontId="2"/>
  </si>
  <si>
    <t>県立阪神昆陽</t>
    <phoneticPr fontId="2"/>
  </si>
  <si>
    <t>阪神</t>
    <rPh sb="0" eb="2">
      <t>ハンシン</t>
    </rPh>
    <phoneticPr fontId="2"/>
  </si>
  <si>
    <t>市立伊丹</t>
    <phoneticPr fontId="2"/>
  </si>
  <si>
    <t>県立芦屋国際中等教育学校</t>
    <rPh sb="0" eb="2">
      <t>ケンリツ</t>
    </rPh>
    <phoneticPr fontId="2"/>
  </si>
  <si>
    <t>雲雀丘学園</t>
    <phoneticPr fontId="2"/>
  </si>
  <si>
    <t>県立いなみ野特別支援学校</t>
    <phoneticPr fontId="2"/>
  </si>
  <si>
    <t>県立北はりま特別支援学校</t>
    <phoneticPr fontId="2"/>
  </si>
  <si>
    <t>県立龍野北</t>
    <rPh sb="4" eb="5">
      <t>キタ</t>
    </rPh>
    <phoneticPr fontId="2"/>
  </si>
  <si>
    <t>県立淡路特別支援学校</t>
    <phoneticPr fontId="2"/>
  </si>
  <si>
    <t>県立出石</t>
    <phoneticPr fontId="2"/>
  </si>
  <si>
    <t>県立和田山</t>
    <phoneticPr fontId="2"/>
  </si>
  <si>
    <t>県立出石特別支援学校</t>
    <phoneticPr fontId="2"/>
  </si>
  <si>
    <t>県立和田山特別支援学校</t>
    <phoneticPr fontId="2"/>
  </si>
  <si>
    <t>県立氷上特別支援学校</t>
    <phoneticPr fontId="2"/>
  </si>
  <si>
    <t>県立上野ヶ原特別支援学校</t>
    <phoneticPr fontId="2"/>
  </si>
  <si>
    <t>本表に記載のない諸学校</t>
    <phoneticPr fontId="2"/>
  </si>
  <si>
    <t>縦横</t>
    <rPh sb="0" eb="2">
      <t>タテヨコ</t>
    </rPh>
    <phoneticPr fontId="2"/>
  </si>
  <si>
    <t>写真データのファイル名</t>
    <rPh sb="0" eb="2">
      <t>シャシン</t>
    </rPh>
    <rPh sb="10" eb="11">
      <t>メイ</t>
    </rPh>
    <phoneticPr fontId="2"/>
  </si>
  <si>
    <t>1対1</t>
    <rPh sb="1" eb="2">
      <t>タイ</t>
    </rPh>
    <phoneticPr fontId="2"/>
  </si>
  <si>
    <t>作品リスト</t>
    <rPh sb="0" eb="2">
      <t>サクヒン</t>
    </rPh>
    <phoneticPr fontId="2"/>
  </si>
  <si>
    <t>県立西脇</t>
    <rPh sb="0" eb="2">
      <t>ケンリツ</t>
    </rPh>
    <rPh sb="2" eb="4">
      <t>ニシワキ</t>
    </rPh>
    <phoneticPr fontId="2"/>
  </si>
  <si>
    <t>学校番号</t>
    <rPh sb="0" eb="2">
      <t>ガッコウ</t>
    </rPh>
    <rPh sb="2" eb="4">
      <t>バンゴウ</t>
    </rPh>
    <phoneticPr fontId="2"/>
  </si>
  <si>
    <t>神戸国際大学附属</t>
    <rPh sb="6" eb="8">
      <t>フゾク</t>
    </rPh>
    <phoneticPr fontId="2"/>
  </si>
  <si>
    <t>神戸学院大学附属</t>
    <phoneticPr fontId="2"/>
  </si>
  <si>
    <t>蒼開</t>
    <phoneticPr fontId="2"/>
  </si>
  <si>
    <t>三田松聖</t>
    <phoneticPr fontId="2"/>
  </si>
  <si>
    <t>フィルム</t>
    <phoneticPr fontId="2"/>
  </si>
  <si>
    <t>神戸支部</t>
    <rPh sb="0" eb="2">
      <t>コウベ</t>
    </rPh>
    <rPh sb="2" eb="4">
      <t>シブ</t>
    </rPh>
    <phoneticPr fontId="2"/>
  </si>
  <si>
    <t>１００番台</t>
    <rPh sb="3" eb="4">
      <t>バン</t>
    </rPh>
    <rPh sb="4" eb="5">
      <t>ダイ</t>
    </rPh>
    <phoneticPr fontId="2"/>
  </si>
  <si>
    <t>２００番台</t>
    <rPh sb="3" eb="5">
      <t>バンダイ</t>
    </rPh>
    <phoneticPr fontId="2"/>
  </si>
  <si>
    <t>東播磨支部</t>
    <rPh sb="0" eb="1">
      <t>ヒガシ</t>
    </rPh>
    <rPh sb="1" eb="3">
      <t>ハリマ</t>
    </rPh>
    <rPh sb="3" eb="5">
      <t>シブ</t>
    </rPh>
    <phoneticPr fontId="2"/>
  </si>
  <si>
    <t>３００番台</t>
    <rPh sb="3" eb="5">
      <t>バンダイ</t>
    </rPh>
    <phoneticPr fontId="2"/>
  </si>
  <si>
    <t>西播磨支部</t>
    <rPh sb="0" eb="1">
      <t>ニシ</t>
    </rPh>
    <rPh sb="1" eb="3">
      <t>ハリマ</t>
    </rPh>
    <rPh sb="3" eb="5">
      <t>シブ</t>
    </rPh>
    <phoneticPr fontId="2"/>
  </si>
  <si>
    <t>４００番台</t>
    <rPh sb="3" eb="5">
      <t>バンダイ</t>
    </rPh>
    <phoneticPr fontId="2"/>
  </si>
  <si>
    <t>淡路支部</t>
    <rPh sb="0" eb="2">
      <t>アワジ</t>
    </rPh>
    <rPh sb="2" eb="4">
      <t>シブ</t>
    </rPh>
    <phoneticPr fontId="2"/>
  </si>
  <si>
    <t>５００番台</t>
    <rPh sb="3" eb="5">
      <t>バンダイ</t>
    </rPh>
    <phoneticPr fontId="2"/>
  </si>
  <si>
    <t>但馬支部</t>
    <rPh sb="0" eb="2">
      <t>タジマ</t>
    </rPh>
    <rPh sb="2" eb="4">
      <t>シブ</t>
    </rPh>
    <phoneticPr fontId="2"/>
  </si>
  <si>
    <t>６００番台</t>
    <rPh sb="3" eb="5">
      <t>バンダイ</t>
    </rPh>
    <phoneticPr fontId="2"/>
  </si>
  <si>
    <t>その他</t>
    <rPh sb="2" eb="3">
      <t>タ</t>
    </rPh>
    <phoneticPr fontId="2"/>
  </si>
  <si>
    <t>９９９番</t>
    <rPh sb="3" eb="4">
      <t>バン</t>
    </rPh>
    <phoneticPr fontId="2"/>
  </si>
  <si>
    <t>阪神支部(但有)</t>
    <rPh sb="0" eb="2">
      <t>ハンシン</t>
    </rPh>
    <rPh sb="2" eb="4">
      <t>シブ</t>
    </rPh>
    <rPh sb="5" eb="6">
      <t>タン</t>
    </rPh>
    <rPh sb="6" eb="7">
      <t>タモツ</t>
    </rPh>
    <phoneticPr fontId="2"/>
  </si>
  <si>
    <t>市立神港橘</t>
    <phoneticPr fontId="2"/>
  </si>
  <si>
    <t>市立須磨翔風</t>
    <phoneticPr fontId="2"/>
  </si>
  <si>
    <t>市立神戸工科</t>
    <phoneticPr fontId="2"/>
  </si>
  <si>
    <t>市立友生支援学校</t>
    <rPh sb="0" eb="2">
      <t>シリツ</t>
    </rPh>
    <phoneticPr fontId="2"/>
  </si>
  <si>
    <t>市立青陽須磨支援学校</t>
    <phoneticPr fontId="2"/>
  </si>
  <si>
    <t>市立青陽東養護学校</t>
    <phoneticPr fontId="2"/>
  </si>
  <si>
    <t>神戸龍谷</t>
    <rPh sb="0" eb="2">
      <t>コウベ</t>
    </rPh>
    <rPh sb="2" eb="4">
      <t>リュウコク</t>
    </rPh>
    <phoneticPr fontId="2"/>
  </si>
  <si>
    <t>兵庫大学附属須磨ノ浦</t>
    <rPh sb="0" eb="2">
      <t>ヒョウゴ</t>
    </rPh>
    <rPh sb="2" eb="4">
      <t>ダイガク</t>
    </rPh>
    <rPh sb="4" eb="6">
      <t>フゾク</t>
    </rPh>
    <rPh sb="6" eb="8">
      <t>スマ</t>
    </rPh>
    <rPh sb="9" eb="10">
      <t>ウラ</t>
    </rPh>
    <phoneticPr fontId="2"/>
  </si>
  <si>
    <t>関西学院高等部</t>
    <rPh sb="4" eb="7">
      <t>コウトウブ</t>
    </rPh>
    <phoneticPr fontId="2"/>
  </si>
  <si>
    <t>学内連番</t>
    <rPh sb="0" eb="2">
      <t>ガクナイ</t>
    </rPh>
    <rPh sb="2" eb="4">
      <t>レンバン</t>
    </rPh>
    <phoneticPr fontId="7"/>
  </si>
  <si>
    <t>カメラ</t>
    <phoneticPr fontId="7"/>
  </si>
  <si>
    <t>ISO</t>
    <phoneticPr fontId="7"/>
  </si>
  <si>
    <t>月</t>
    <rPh sb="0" eb="1">
      <t>ガツ</t>
    </rPh>
    <phoneticPr fontId="7"/>
  </si>
  <si>
    <t>日</t>
    <rPh sb="0" eb="1">
      <t>ニチ</t>
    </rPh>
    <phoneticPr fontId="7"/>
  </si>
  <si>
    <t>作画意図</t>
    <rPh sb="0" eb="4">
      <t>サクガイト</t>
    </rPh>
    <phoneticPr fontId="7"/>
  </si>
  <si>
    <t>撮影場所</t>
    <rPh sb="0" eb="4">
      <t>サツエイバショ</t>
    </rPh>
    <phoneticPr fontId="7"/>
  </si>
  <si>
    <t>レンズ
(わかる範囲で)</t>
    <rPh sb="8" eb="10">
      <t>ハンイ</t>
    </rPh>
    <phoneticPr fontId="7"/>
  </si>
  <si>
    <t>絞り
(f値)</t>
    <rPh sb="0" eb="1">
      <t>シボ</t>
    </rPh>
    <rPh sb="5" eb="6">
      <t>チ</t>
    </rPh>
    <phoneticPr fontId="7"/>
  </si>
  <si>
    <t>キャノンKissX7i</t>
    <phoneticPr fontId="7"/>
  </si>
  <si>
    <t>Canon EF-S18-55mm F4.0-5.6</t>
    <phoneticPr fontId="7"/>
  </si>
  <si>
    <t>六甲山</t>
    <rPh sb="0" eb="3">
      <t>ロッコウサン</t>
    </rPh>
    <phoneticPr fontId="7"/>
  </si>
  <si>
    <t>○○を表現しました。などなど・・・</t>
    <rPh sb="3" eb="5">
      <t>ヒョウゲン</t>
    </rPh>
    <phoneticPr fontId="7"/>
  </si>
  <si>
    <t>○○を工夫しました。などなど・・・</t>
    <rPh sb="3" eb="5">
      <t>クフウ</t>
    </rPh>
    <phoneticPr fontId="7"/>
  </si>
  <si>
    <t>例1</t>
    <rPh sb="0" eb="1">
      <t>レイ</t>
    </rPh>
    <phoneticPr fontId="2"/>
  </si>
  <si>
    <t>氏名</t>
    <rPh sb="0" eb="2">
      <t>シメイ</t>
    </rPh>
    <phoneticPr fontId="7"/>
  </si>
  <si>
    <t>年</t>
    <rPh sb="0" eb="1">
      <t>ネン</t>
    </rPh>
    <phoneticPr fontId="7"/>
  </si>
  <si>
    <t>&lt;説明&gt;</t>
    <phoneticPr fontId="7"/>
  </si>
  <si>
    <t>作画
意図</t>
    <rPh sb="0" eb="2">
      <t>サクガ</t>
    </rPh>
    <rPh sb="3" eb="5">
      <t>イト</t>
    </rPh>
    <phoneticPr fontId="7"/>
  </si>
  <si>
    <t>タイ
トル</t>
    <phoneticPr fontId="7"/>
  </si>
  <si>
    <t>フリガナ</t>
    <phoneticPr fontId="7"/>
  </si>
  <si>
    <t>応募票</t>
    <rPh sb="0" eb="3">
      <t>オウボヒョウ</t>
    </rPh>
    <phoneticPr fontId="7"/>
  </si>
  <si>
    <t>学校</t>
    <rPh sb="0" eb="2">
      <t>ガッコウ</t>
    </rPh>
    <phoneticPr fontId="7"/>
  </si>
  <si>
    <t>レンズ</t>
    <phoneticPr fontId="7"/>
  </si>
  <si>
    <t>ｆ値</t>
    <rPh sb="1" eb="2">
      <t>チ</t>
    </rPh>
    <phoneticPr fontId="7"/>
  </si>
  <si>
    <t>ｼｬｯﾀｰS</t>
    <phoneticPr fontId="7"/>
  </si>
  <si>
    <t>カラー</t>
    <phoneticPr fontId="7"/>
  </si>
  <si>
    <t>モノクロ</t>
    <phoneticPr fontId="7"/>
  </si>
  <si>
    <t>デジタル</t>
    <phoneticPr fontId="7"/>
  </si>
  <si>
    <t>フィルム</t>
    <phoneticPr fontId="7"/>
  </si>
  <si>
    <t>単写真</t>
    <rPh sb="0" eb="3">
      <t>タンシャシン</t>
    </rPh>
    <phoneticPr fontId="7"/>
  </si>
  <si>
    <t>枚組</t>
    <rPh sb="0" eb="1">
      <t>マイ</t>
    </rPh>
    <rPh sb="1" eb="2">
      <t>グミ</t>
    </rPh>
    <phoneticPr fontId="7"/>
  </si>
  <si>
    <t>支部整理番号</t>
    <rPh sb="0" eb="2">
      <t>シブ</t>
    </rPh>
    <rPh sb="2" eb="6">
      <t>セイリバンゴウ</t>
    </rPh>
    <phoneticPr fontId="7"/>
  </si>
  <si>
    <t>県整理番号</t>
    <rPh sb="0" eb="1">
      <t>ケン</t>
    </rPh>
    <rPh sb="1" eb="3">
      <t>セイリ</t>
    </rPh>
    <rPh sb="3" eb="5">
      <t>バンゴウ</t>
    </rPh>
    <phoneticPr fontId="7"/>
  </si>
  <si>
    <t>撮影
場所</t>
    <rPh sb="0" eb="2">
      <t>サツエイ</t>
    </rPh>
    <rPh sb="3" eb="5">
      <t>バショ</t>
    </rPh>
    <phoneticPr fontId="7"/>
  </si>
  <si>
    <t>日時</t>
    <rPh sb="0" eb="2">
      <t>ニチジ</t>
    </rPh>
    <phoneticPr fontId="7"/>
  </si>
  <si>
    <t>時頃</t>
    <rPh sb="0" eb="2">
      <t>ジゴロ</t>
    </rPh>
    <phoneticPr fontId="7"/>
  </si>
  <si>
    <t>例2</t>
    <rPh sb="0" eb="1">
      <t>レイ</t>
    </rPh>
    <phoneticPr fontId="7"/>
  </si>
  <si>
    <t>C</t>
    <phoneticPr fontId="3"/>
  </si>
  <si>
    <t>M</t>
    <phoneticPr fontId="3"/>
  </si>
  <si>
    <t>F</t>
  </si>
  <si>
    <t>F</t>
    <phoneticPr fontId="3"/>
  </si>
  <si>
    <t>フィルム</t>
    <phoneticPr fontId="3"/>
  </si>
  <si>
    <t>ｶﾗｰ
or
ﾓﾉｸﾛ</t>
    <phoneticPr fontId="2"/>
  </si>
  <si>
    <t>春の大山</t>
    <rPh sb="0" eb="1">
      <t>ハル</t>
    </rPh>
    <rPh sb="2" eb="4">
      <t>オオヤマ</t>
    </rPh>
    <phoneticPr fontId="7"/>
  </si>
  <si>
    <t>秋の紅葉</t>
    <rPh sb="0" eb="1">
      <t>アキ</t>
    </rPh>
    <rPh sb="2" eb="4">
      <t>コウヨウ</t>
    </rPh>
    <phoneticPr fontId="2"/>
  </si>
  <si>
    <t>例3</t>
    <rPh sb="0" eb="1">
      <t>レイ</t>
    </rPh>
    <phoneticPr fontId="7"/>
  </si>
  <si>
    <t>例4</t>
    <rPh sb="0" eb="1">
      <t>レイ</t>
    </rPh>
    <phoneticPr fontId="2"/>
  </si>
  <si>
    <t>冬の雪山</t>
    <rPh sb="0" eb="1">
      <t>フユ</t>
    </rPh>
    <rPh sb="2" eb="4">
      <t>ユキヤマ</t>
    </rPh>
    <phoneticPr fontId="2"/>
  </si>
  <si>
    <t>フユノユキヤマ</t>
  </si>
  <si>
    <t>C</t>
    <phoneticPr fontId="7"/>
  </si>
  <si>
    <t>M</t>
    <phoneticPr fontId="7"/>
  </si>
  <si>
    <t>iPhone7</t>
  </si>
  <si>
    <t>○○の瞬間です。などなど・・・などなど・・・などなど・・・などなど・・・などなど・・・などなど・・・などなど・・・などなど・・・などなど・・・などなど・・・などなど・・・などなど・・・などなど・・・</t>
    <rPh sb="3" eb="5">
      <t>シュンカン</t>
    </rPh>
    <phoneticPr fontId="7"/>
  </si>
  <si>
    <t>撮影
日時
西暦</t>
    <rPh sb="0" eb="2">
      <t>サツエイ</t>
    </rPh>
    <rPh sb="3" eb="5">
      <t>ニチジ</t>
    </rPh>
    <rPh sb="6" eb="8">
      <t>セイレキ</t>
    </rPh>
    <phoneticPr fontId="7"/>
  </si>
  <si>
    <t>時
ごろ</t>
    <rPh sb="0" eb="1">
      <t>ジ</t>
    </rPh>
    <phoneticPr fontId="7"/>
  </si>
  <si>
    <t>作品の裏に両面テープで貼り付ける。はみ出ないように。
写真の天地と合わせる。セロテープ禁止。のり禁止。縮小コピー可。</t>
    <rPh sb="0" eb="2">
      <t>サクヒン</t>
    </rPh>
    <rPh sb="3" eb="4">
      <t>ウラ</t>
    </rPh>
    <rPh sb="5" eb="7">
      <t>リョウメン</t>
    </rPh>
    <rPh sb="11" eb="12">
      <t>ハ</t>
    </rPh>
    <rPh sb="13" eb="14">
      <t>ツ</t>
    </rPh>
    <rPh sb="19" eb="20">
      <t>デ</t>
    </rPh>
    <rPh sb="27" eb="29">
      <t>シャシン</t>
    </rPh>
    <rPh sb="30" eb="32">
      <t>テンチ</t>
    </rPh>
    <rPh sb="33" eb="34">
      <t>ア</t>
    </rPh>
    <rPh sb="43" eb="45">
      <t>キンシ</t>
    </rPh>
    <rPh sb="48" eb="50">
      <t>キンシ</t>
    </rPh>
    <phoneticPr fontId="7"/>
  </si>
  <si>
    <t>フリガナは全角カタカナで。</t>
    <rPh sb="5" eb="7">
      <t>ゼンカク</t>
    </rPh>
    <phoneticPr fontId="7"/>
  </si>
  <si>
    <t>姓と名の間は全角スペース</t>
    <phoneticPr fontId="7"/>
  </si>
  <si>
    <t>1/1000</t>
  </si>
  <si>
    <t>シャッター
スピード</t>
  </si>
  <si>
    <t>付属</t>
    <rPh sb="0" eb="2">
      <t>フゾク</t>
    </rPh>
    <phoneticPr fontId="7"/>
  </si>
  <si>
    <t>単焦点　50m</t>
    <rPh sb="0" eb="3">
      <t>タンショウテン</t>
    </rPh>
    <phoneticPr fontId="7"/>
  </si>
  <si>
    <t>学校
番号</t>
    <rPh sb="0" eb="2">
      <t>ガッコウ</t>
    </rPh>
    <rPh sb="3" eb="5">
      <t>バンゴウ</t>
    </rPh>
    <phoneticPr fontId="7"/>
  </si>
  <si>
    <t>Canon New F1</t>
    <phoneticPr fontId="7"/>
  </si>
  <si>
    <t>入力</t>
    <rPh sb="0" eb="2">
      <t>ニュウリョク</t>
    </rPh>
    <phoneticPr fontId="7"/>
  </si>
  <si>
    <t>黄色のセルには直接入力しない。自動で反映されます。</t>
    <phoneticPr fontId="7"/>
  </si>
  <si>
    <t>（両面テープ）</t>
    <phoneticPr fontId="7"/>
  </si>
  <si>
    <t>支部整理番号</t>
    <phoneticPr fontId="7"/>
  </si>
  <si>
    <t>県整理番号</t>
    <rPh sb="0" eb="1">
      <t>ケン</t>
    </rPh>
    <rPh sb="1" eb="5">
      <t>セイリバンゴウ</t>
    </rPh>
    <phoneticPr fontId="7"/>
  </si>
  <si>
    <t>構成枚数</t>
    <rPh sb="0" eb="2">
      <t>コウセイ</t>
    </rPh>
    <rPh sb="2" eb="4">
      <t>マイスウ</t>
    </rPh>
    <phoneticPr fontId="2"/>
  </si>
  <si>
    <t>外字</t>
    <rPh sb="0" eb="2">
      <t>ガイジ</t>
    </rPh>
    <phoneticPr fontId="7"/>
  </si>
  <si>
    <t>外字</t>
    <rPh sb="0" eb="2">
      <t>ガイジ</t>
    </rPh>
    <phoneticPr fontId="3"/>
  </si>
  <si>
    <t>作品名のフリガナ</t>
    <rPh sb="0" eb="3">
      <t>サクヒンメイ</t>
    </rPh>
    <phoneticPr fontId="2"/>
  </si>
  <si>
    <t>氏名のフリガナ</t>
    <rPh sb="0" eb="2">
      <t>シメイ</t>
    </rPh>
    <phoneticPr fontId="2"/>
  </si>
  <si>
    <t>作品名</t>
    <rPh sb="0" eb="1">
      <t>サク</t>
    </rPh>
    <rPh sb="1" eb="2">
      <t>ヒン</t>
    </rPh>
    <rPh sb="2" eb="3">
      <t>ナ</t>
    </rPh>
    <phoneticPr fontId="2"/>
  </si>
  <si>
    <t>氏名</t>
    <phoneticPr fontId="7"/>
  </si>
  <si>
    <t>学校名</t>
    <phoneticPr fontId="7"/>
  </si>
  <si>
    <t>県へ進出した作品は写真データを提出する必要があります。その際のファイル名として使用してください。
ただし、このエクセルからファイル名へ直接貼り付けるとエラーが出て貼り付けられないことがあります。
解決方法として、一旦、メモ帳かワードに貼り付けて、それをコピーして、写真データのファイル名のところに貼り付けてください。
拡張子は　.jpg で統一をお願いいたします。</t>
    <rPh sb="0" eb="1">
      <t>ケン</t>
    </rPh>
    <rPh sb="2" eb="4">
      <t>シンシュツ</t>
    </rPh>
    <rPh sb="6" eb="8">
      <t>サクヒン</t>
    </rPh>
    <rPh sb="9" eb="11">
      <t>シャシン</t>
    </rPh>
    <rPh sb="15" eb="17">
      <t>テイシュツ</t>
    </rPh>
    <rPh sb="19" eb="21">
      <t>ヒツヨウ</t>
    </rPh>
    <rPh sb="29" eb="30">
      <t>サイ</t>
    </rPh>
    <rPh sb="35" eb="36">
      <t>メイ</t>
    </rPh>
    <rPh sb="39" eb="41">
      <t>シヨウ</t>
    </rPh>
    <rPh sb="100" eb="102">
      <t>カイケツ</t>
    </rPh>
    <rPh sb="102" eb="104">
      <t>ホウホウ</t>
    </rPh>
    <rPh sb="108" eb="110">
      <t>イッタン</t>
    </rPh>
    <rPh sb="113" eb="114">
      <t>チョウ</t>
    </rPh>
    <rPh sb="119" eb="120">
      <t>ハ</t>
    </rPh>
    <rPh sb="121" eb="122">
      <t>ツ</t>
    </rPh>
    <rPh sb="134" eb="136">
      <t>シャシン</t>
    </rPh>
    <rPh sb="144" eb="145">
      <t>メイ</t>
    </rPh>
    <rPh sb="150" eb="151">
      <t>ハ</t>
    </rPh>
    <rPh sb="152" eb="153">
      <t>ツ</t>
    </rPh>
    <rPh sb="162" eb="165">
      <t>カクチョウシ</t>
    </rPh>
    <rPh sb="173" eb="175">
      <t>トウイツ</t>
    </rPh>
    <rPh sb="177" eb="178">
      <t>ネガ</t>
    </rPh>
    <phoneticPr fontId="2"/>
  </si>
  <si>
    <t>県立柏原</t>
    <phoneticPr fontId="3"/>
  </si>
  <si>
    <t>神戸支部</t>
    <rPh sb="0" eb="4">
      <t>コウベシブ</t>
    </rPh>
    <phoneticPr fontId="3"/>
  </si>
  <si>
    <t>阪神支部</t>
    <rPh sb="0" eb="4">
      <t>ハンシンシブ</t>
    </rPh>
    <phoneticPr fontId="3"/>
  </si>
  <si>
    <t>東播支部</t>
    <rPh sb="0" eb="2">
      <t>トウバン</t>
    </rPh>
    <rPh sb="2" eb="4">
      <t>シブ</t>
    </rPh>
    <phoneticPr fontId="3"/>
  </si>
  <si>
    <t>西播支部</t>
    <rPh sb="0" eb="2">
      <t>セイバン</t>
    </rPh>
    <rPh sb="2" eb="4">
      <t>シブ</t>
    </rPh>
    <phoneticPr fontId="3"/>
  </si>
  <si>
    <t>淡路支部</t>
    <rPh sb="0" eb="2">
      <t>アワジ</t>
    </rPh>
    <rPh sb="2" eb="4">
      <t>シブ</t>
    </rPh>
    <phoneticPr fontId="3"/>
  </si>
  <si>
    <t>但馬支部</t>
    <rPh sb="0" eb="2">
      <t>タジマ</t>
    </rPh>
    <rPh sb="2" eb="4">
      <t>シブ</t>
    </rPh>
    <phoneticPr fontId="3"/>
  </si>
  <si>
    <t>神戸</t>
    <rPh sb="0" eb="2">
      <t>コウベ</t>
    </rPh>
    <phoneticPr fontId="3"/>
  </si>
  <si>
    <t>阪神</t>
    <rPh sb="0" eb="2">
      <t>ハンシン</t>
    </rPh>
    <phoneticPr fontId="3"/>
  </si>
  <si>
    <t>東播</t>
    <rPh sb="0" eb="2">
      <t>トウバン</t>
    </rPh>
    <phoneticPr fontId="3"/>
  </si>
  <si>
    <t>西播</t>
    <rPh sb="0" eb="2">
      <t>セイバン</t>
    </rPh>
    <phoneticPr fontId="3"/>
  </si>
  <si>
    <t>淡路</t>
    <rPh sb="0" eb="2">
      <t>アワジ</t>
    </rPh>
    <phoneticPr fontId="3"/>
  </si>
  <si>
    <t>但馬</t>
    <rPh sb="0" eb="2">
      <t>タジマ</t>
    </rPh>
    <phoneticPr fontId="3"/>
  </si>
  <si>
    <t>2021年秋一部更新</t>
    <rPh sb="4" eb="5">
      <t>ネン</t>
    </rPh>
    <rPh sb="5" eb="6">
      <t>アキ</t>
    </rPh>
    <rPh sb="6" eb="8">
      <t>イチブ</t>
    </rPh>
    <rPh sb="8" eb="10">
      <t>コウシン</t>
    </rPh>
    <phoneticPr fontId="2"/>
  </si>
  <si>
    <t>「絞り」より右側は空白のままにしておいて、応募票を印刷し、その後手書きでもOKです。わかる範囲でOKです。</t>
    <rPh sb="1" eb="2">
      <t>シボ</t>
    </rPh>
    <rPh sb="6" eb="8">
      <t>ミギガワ</t>
    </rPh>
    <rPh sb="9" eb="11">
      <t>クウハク</t>
    </rPh>
    <rPh sb="21" eb="24">
      <t>オウボヒョウ</t>
    </rPh>
    <rPh sb="25" eb="27">
      <t>インサツ</t>
    </rPh>
    <rPh sb="31" eb="32">
      <t>ゴ</t>
    </rPh>
    <rPh sb="32" eb="34">
      <t>テガ</t>
    </rPh>
    <rPh sb="45" eb="47">
      <t>ハンイ</t>
    </rPh>
    <phoneticPr fontId="7"/>
  </si>
  <si>
    <t>応募票＆ｷｬﾌﾟｼｮﾝ</t>
    <rPh sb="0" eb="3">
      <t>オウボヒョウ</t>
    </rPh>
    <phoneticPr fontId="7"/>
  </si>
  <si>
    <r>
      <t>右上の水色の枠に、</t>
    </r>
    <r>
      <rPr>
        <sz val="10.45"/>
        <color theme="9"/>
        <rFont val="ＭＳ ゴシック"/>
        <family val="3"/>
        <charset val="128"/>
      </rPr>
      <t>学内連番</t>
    </r>
    <r>
      <rPr>
        <sz val="10.45"/>
        <rFont val="ＭＳ ゴシック"/>
        <family val="3"/>
        <charset val="128"/>
      </rPr>
      <t>を入力してください。自動で応募票とキャプションができます。他の部分は触らないようにしてください。</t>
    </r>
    <rPh sb="0" eb="2">
      <t>ミギウエ</t>
    </rPh>
    <rPh sb="3" eb="5">
      <t>ミズイロ</t>
    </rPh>
    <rPh sb="6" eb="7">
      <t>ワク</t>
    </rPh>
    <rPh sb="9" eb="11">
      <t>ガクナイ</t>
    </rPh>
    <rPh sb="11" eb="13">
      <t>レンバン</t>
    </rPh>
    <rPh sb="14" eb="16">
      <t>ニュウリョク</t>
    </rPh>
    <phoneticPr fontId="7"/>
  </si>
  <si>
    <t>応募票を、作品の裏に両面テープで、貼り付けてください。はみ出ないように。
写真の天地と合わせてください。セロテープ禁止。のり禁止。縮小コピー可。</t>
    <rPh sb="0" eb="3">
      <t>オウボヒョウ</t>
    </rPh>
    <phoneticPr fontId="7"/>
  </si>
  <si>
    <t>両面テープがはみ出ていたり、セロテープを応募票の表から貼ったりすると、写真を重ねたときに、他の写真を傷つけてしまう可能性があります！</t>
    <rPh sb="0" eb="2">
      <t>リョウメン</t>
    </rPh>
    <rPh sb="8" eb="9">
      <t>デ</t>
    </rPh>
    <rPh sb="20" eb="23">
      <t>オウボヒョウ</t>
    </rPh>
    <rPh sb="24" eb="25">
      <t>オモテ</t>
    </rPh>
    <rPh sb="27" eb="28">
      <t>ハ</t>
    </rPh>
    <rPh sb="35" eb="37">
      <t>シャシン</t>
    </rPh>
    <rPh sb="38" eb="39">
      <t>カサ</t>
    </rPh>
    <rPh sb="45" eb="46">
      <t>ホカ</t>
    </rPh>
    <rPh sb="47" eb="49">
      <t>シャシン</t>
    </rPh>
    <rPh sb="50" eb="51">
      <t>キズ</t>
    </rPh>
    <rPh sb="57" eb="60">
      <t>カノウセイ</t>
    </rPh>
    <phoneticPr fontId="7"/>
  </si>
  <si>
    <t>https://hphp.club/index.html</t>
    <phoneticPr fontId="7"/>
  </si>
  <si>
    <t>説明動画をWEBページにUPしています。参考にしてください。</t>
    <rPh sb="0" eb="2">
      <t>セツメイ</t>
    </rPh>
    <rPh sb="2" eb="4">
      <t>ドウガ</t>
    </rPh>
    <rPh sb="20" eb="22">
      <t>サンコウ</t>
    </rPh>
    <phoneticPr fontId="7"/>
  </si>
  <si>
    <t>並べ方の優先規則：
上から、学年[降順(3,2,1)]→生徒名[五十音順]→作品名[五十音順]</t>
    <rPh sb="0" eb="1">
      <t>ナラ</t>
    </rPh>
    <rPh sb="2" eb="3">
      <t>カタ</t>
    </rPh>
    <rPh sb="4" eb="6">
      <t>ユウセン</t>
    </rPh>
    <rPh sb="6" eb="8">
      <t>キソク</t>
    </rPh>
    <phoneticPr fontId="7"/>
  </si>
  <si>
    <t>並べ方の優先規則：上から、学年[降順(3,2,1)]→生徒名[五十音順]→作品名[五十音順]</t>
    <rPh sb="0" eb="1">
      <t>ナラ</t>
    </rPh>
    <rPh sb="2" eb="3">
      <t>カタ</t>
    </rPh>
    <rPh sb="4" eb="6">
      <t>ユウセン</t>
    </rPh>
    <rPh sb="6" eb="8">
      <t>キソク</t>
    </rPh>
    <rPh sb="9" eb="10">
      <t>ウエ</t>
    </rPh>
    <rPh sb="13" eb="15">
      <t>ガクネン</t>
    </rPh>
    <rPh sb="16" eb="18">
      <t>コウジュン</t>
    </rPh>
    <rPh sb="27" eb="29">
      <t>セイト</t>
    </rPh>
    <rPh sb="29" eb="30">
      <t>メイ</t>
    </rPh>
    <rPh sb="31" eb="34">
      <t>ゴジュウオン</t>
    </rPh>
    <rPh sb="34" eb="35">
      <t>ジュン</t>
    </rPh>
    <rPh sb="37" eb="39">
      <t>サクヒン</t>
    </rPh>
    <rPh sb="39" eb="40">
      <t>メイ</t>
    </rPh>
    <rPh sb="41" eb="44">
      <t>ゴジュウオン</t>
    </rPh>
    <rPh sb="44" eb="45">
      <t>ジュン</t>
    </rPh>
    <phoneticPr fontId="7"/>
  </si>
  <si>
    <t>学校番号は"学校番号"のシートにある番号を参照し、入力してください。
（2021年秋一部更新）</t>
    <rPh sb="0" eb="2">
      <t>ガッコウ</t>
    </rPh>
    <rPh sb="2" eb="4">
      <t>バンゴウ</t>
    </rPh>
    <rPh sb="21" eb="23">
      <t>サンショウ</t>
    </rPh>
    <rPh sb="41" eb="42">
      <t>アキ</t>
    </rPh>
    <phoneticPr fontId="7"/>
  </si>
  <si>
    <t>カラー写真は C をプルダウン（▼）]から選択。
白黒写真は M をプルダウン（▼）から選択。</t>
    <phoneticPr fontId="7"/>
  </si>
  <si>
    <t>単写真は １ を入力。組写真の場合は構成枚数を入力。</t>
    <rPh sb="18" eb="20">
      <t>コウセイ</t>
    </rPh>
    <phoneticPr fontId="7"/>
  </si>
  <si>
    <t>"1入力"のシートの水色のセルに、出品する作品の情報を入力。</t>
    <rPh sb="2" eb="4">
      <t>ニュウリョク</t>
    </rPh>
    <rPh sb="10" eb="12">
      <t>ミズイロ</t>
    </rPh>
    <rPh sb="24" eb="26">
      <t>ジョウホウ</t>
    </rPh>
    <rPh sb="27" eb="29">
      <t>ニュウリョク</t>
    </rPh>
    <phoneticPr fontId="7"/>
  </si>
  <si>
    <t>特殊文字は使用不可。</t>
    <rPh sb="0" eb="2">
      <t>トクシュ</t>
    </rPh>
    <rPh sb="2" eb="4">
      <t>モジ</t>
    </rPh>
    <rPh sb="5" eb="7">
      <t>シヨウ</t>
    </rPh>
    <rPh sb="7" eb="9">
      <t>フカ</t>
    </rPh>
    <phoneticPr fontId="7"/>
  </si>
  <si>
    <t>フィルム作品の場合のみ F をプルダウン（▼）から選択。
デジタル写真の場合は空白。</t>
    <rPh sb="28" eb="30">
      <t>クウハク</t>
    </rPh>
    <phoneticPr fontId="7"/>
  </si>
  <si>
    <t>・</t>
  </si>
  <si>
    <t>・</t>
    <phoneticPr fontId="7"/>
  </si>
  <si>
    <t>県へ進出した作品は写真データを提出する必要があります。
"1入力"のシートの「写真データのファイル名」をコピーして、写真のファイル名に貼り付けてください。
ただし、このエクセルからファイル名へ直接貼り付けるとエラーが出て貼り付けられないことがあります。
解決方法として、一旦、メモ帳かワードに貼り付けて、それをコピーして、写真データのファイル名のところに貼り付けてください。
拡張子は　.jpg で統一をお願いいたします。</t>
    <rPh sb="15" eb="17">
      <t>テイシュツ</t>
    </rPh>
    <rPh sb="30" eb="32">
      <t>ニュウリョク</t>
    </rPh>
    <rPh sb="39" eb="41">
      <t>シャシン</t>
    </rPh>
    <rPh sb="49" eb="50">
      <t>メイ</t>
    </rPh>
    <rPh sb="58" eb="60">
      <t>シャシン</t>
    </rPh>
    <rPh sb="65" eb="66">
      <t>メイ</t>
    </rPh>
    <rPh sb="67" eb="68">
      <t>ハ</t>
    </rPh>
    <rPh sb="69" eb="70">
      <t>ツ</t>
    </rPh>
    <phoneticPr fontId="7"/>
  </si>
  <si>
    <t>写真データのファイル名</t>
    <phoneticPr fontId="7"/>
  </si>
  <si>
    <t>★</t>
    <phoneticPr fontId="7"/>
  </si>
  <si>
    <r>
      <t>外字について・・・</t>
    </r>
    <r>
      <rPr>
        <b/>
        <sz val="10.45"/>
        <color rgb="FFFF0000"/>
        <rFont val="ＭＳ ゴシック"/>
        <family val="3"/>
        <charset val="128"/>
      </rPr>
      <t>（2021秋追加）</t>
    </r>
    <r>
      <rPr>
        <sz val="10.45"/>
        <rFont val="ＭＳ ゴシック"/>
        <family val="3"/>
        <charset val="128"/>
      </rPr>
      <t xml:space="preserve">
提出された名前データは、作品リスト・WEBページ・受賞一覧などに使用されます。複数のPCでデータを扱うため、</t>
    </r>
    <r>
      <rPr>
        <b/>
        <u/>
        <sz val="10.45"/>
        <color rgb="FFFF0000"/>
        <rFont val="ＭＳ ゴシック"/>
        <family val="3"/>
        <charset val="128"/>
      </rPr>
      <t>作品リストでは外字を使用しないでください。
ただし、氏名に外字を含み、表彰状において外字を希望する場合は、 １ を入力し、支部予選にて、詳細を各支部理事に伝えてください。</t>
    </r>
    <rPh sb="23" eb="25">
      <t>ナマエ</t>
    </rPh>
    <rPh sb="30" eb="32">
      <t>サクヒン</t>
    </rPh>
    <rPh sb="43" eb="47">
      <t>ジュショウイチラン</t>
    </rPh>
    <rPh sb="50" eb="52">
      <t>シヨウ</t>
    </rPh>
    <rPh sb="57" eb="59">
      <t>フクスウ</t>
    </rPh>
    <rPh sb="67" eb="68">
      <t>アツカ</t>
    </rPh>
    <rPh sb="72" eb="74">
      <t>サクヒン</t>
    </rPh>
    <rPh sb="98" eb="100">
      <t>シメイ</t>
    </rPh>
    <rPh sb="101" eb="103">
      <t>ガイジ</t>
    </rPh>
    <rPh sb="104" eb="105">
      <t>フク</t>
    </rPh>
    <rPh sb="107" eb="110">
      <t>ヒョウショウジョウ</t>
    </rPh>
    <rPh sb="114" eb="116">
      <t>ガイジ</t>
    </rPh>
    <rPh sb="117" eb="119">
      <t>キボウ</t>
    </rPh>
    <rPh sb="121" eb="123">
      <t>バアイ</t>
    </rPh>
    <rPh sb="129" eb="131">
      <t>ニュウリョク</t>
    </rPh>
    <rPh sb="133" eb="137">
      <t>シブヨセン</t>
    </rPh>
    <rPh sb="140" eb="142">
      <t>ショウサイ</t>
    </rPh>
    <rPh sb="143" eb="146">
      <t>カクシブ</t>
    </rPh>
    <rPh sb="146" eb="148">
      <t>リジ</t>
    </rPh>
    <rPh sb="149" eb="150">
      <t>ツタ</t>
    </rPh>
    <phoneticPr fontId="7"/>
  </si>
  <si>
    <t>"2応募票＆ｷｬﾌﾟｼｮﾝ"のシートは、水色のセル以外をロックしていますが、パスワードなしで解除可能です。</t>
    <rPh sb="20" eb="22">
      <t>ミズイロ</t>
    </rPh>
    <rPh sb="25" eb="27">
      <t>イガイ</t>
    </rPh>
    <rPh sb="46" eb="48">
      <t>カイジョ</t>
    </rPh>
    <rPh sb="48" eb="50">
      <t>カノウ</t>
    </rPh>
    <phoneticPr fontId="7"/>
  </si>
  <si>
    <t>ハンシン　ハナコ</t>
    <phoneticPr fontId="2"/>
  </si>
  <si>
    <t>阪神　花子</t>
    <rPh sb="0" eb="2">
      <t>ハンシン</t>
    </rPh>
    <rPh sb="3" eb="5">
      <t>ハナコ</t>
    </rPh>
    <phoneticPr fontId="7"/>
  </si>
  <si>
    <t>C</t>
    <phoneticPr fontId="7"/>
  </si>
  <si>
    <t>ナツノウミベ</t>
  </si>
  <si>
    <t>夏の海辺</t>
    <rPh sb="0" eb="1">
      <t>ナツ</t>
    </rPh>
    <rPh sb="2" eb="4">
      <t>ウミベ</t>
    </rPh>
    <phoneticPr fontId="7"/>
  </si>
  <si>
    <t>有馬温泉</t>
    <phoneticPr fontId="7"/>
  </si>
  <si>
    <t>須磨海岸</t>
    <phoneticPr fontId="7"/>
  </si>
  <si>
    <t>1/400</t>
    <phoneticPr fontId="7"/>
  </si>
  <si>
    <t>2.5秒</t>
    <phoneticPr fontId="7"/>
  </si>
  <si>
    <t>2021年度　第45回　兵庫県高等学校　総合文化祭　写真部門</t>
    <rPh sb="4" eb="6">
      <t>ネンド</t>
    </rPh>
    <rPh sb="7" eb="8">
      <t>ダイ</t>
    </rPh>
    <rPh sb="10" eb="11">
      <t>カイ</t>
    </rPh>
    <rPh sb="12" eb="19">
      <t>ヒョウゴケンコウトウガッコウ</t>
    </rPh>
    <rPh sb="20" eb="22">
      <t>ソウゴウ</t>
    </rPh>
    <rPh sb="22" eb="25">
      <t>ブンカサイ</t>
    </rPh>
    <rPh sb="26" eb="30">
      <t>シャシンブモン</t>
    </rPh>
    <phoneticPr fontId="7"/>
  </si>
  <si>
    <r>
      <rPr>
        <b/>
        <sz val="20"/>
        <color rgb="FF000000"/>
        <rFont val="ＭＳ Ｐゴシック"/>
        <family val="3"/>
        <charset val="128"/>
      </rPr>
      <t>キャプション
Ｂ５</t>
    </r>
    <r>
      <rPr>
        <sz val="10"/>
        <color rgb="FF000000"/>
        <rFont val="ＭＳ Ｐゴシック"/>
        <family val="3"/>
        <charset val="128"/>
      </rPr>
      <t>用紙に印刷し、四角の枠で切り取り、両面テープを斜線部に貼り、点線(---------------)を写真の下辺に合わせ、写真の裏から貼り付けてください。両面テープは枠からはみ出ないようにしてください。支部整理番号と県整理番号には指示があるまで何も記入しないでください。</t>
    </r>
    <rPh sb="16" eb="18">
      <t>シカク</t>
    </rPh>
    <rPh sb="19" eb="20">
      <t>ワク</t>
    </rPh>
    <rPh sb="21" eb="22">
      <t>キ</t>
    </rPh>
    <rPh sb="23" eb="24">
      <t>ト</t>
    </rPh>
    <rPh sb="32" eb="34">
      <t>シャセン</t>
    </rPh>
    <rPh sb="34" eb="35">
      <t>ブ</t>
    </rPh>
    <rPh sb="36" eb="37">
      <t>ハ</t>
    </rPh>
    <rPh sb="109" eb="111">
      <t>シブ</t>
    </rPh>
    <rPh sb="111" eb="113">
      <t>セイリ</t>
    </rPh>
    <rPh sb="113" eb="115">
      <t>バンゴウ</t>
    </rPh>
    <rPh sb="116" eb="117">
      <t>ケン</t>
    </rPh>
    <rPh sb="117" eb="121">
      <t>セイリバンゴウ</t>
    </rPh>
    <rPh sb="130" eb="131">
      <t>ナニ</t>
    </rPh>
    <rPh sb="132" eb="134">
      <t>キニュウ</t>
    </rPh>
    <phoneticPr fontId="7"/>
  </si>
  <si>
    <t>キャプションは、Ｂ５用紙に印刷し、四角の枠で切り取り、両面テープを斜線部に貼り、点線(---------------)を写真の下辺に合わせ、写真の裏から貼り付けてください。両面テープは枠からはみ出ないようにしてください。支部整理番号と県整理番号には指示があるまで何も記入しないでください。</t>
    <rPh sb="124" eb="126">
      <t>シジ</t>
    </rPh>
    <phoneticPr fontId="7"/>
  </si>
  <si>
    <t>"1入力"のシートの学内連番を入力→
自動で反映されます。</t>
    <phoneticPr fontId="7"/>
  </si>
  <si>
    <t>例4</t>
    <rPh sb="0" eb="1">
      <t>レイ</t>
    </rPh>
    <phoneticPr fontId="7"/>
  </si>
  <si>
    <t>アキノコウヨウ</t>
    <phoneticPr fontId="7"/>
  </si>
  <si>
    <t>例2</t>
    <rPh sb="0" eb="1">
      <t>レイ</t>
    </rPh>
    <phoneticPr fontId="7"/>
  </si>
  <si>
    <t>例3</t>
    <rPh sb="0" eb="1">
      <t>レイ</t>
    </rPh>
    <phoneticPr fontId="7"/>
  </si>
  <si>
    <t>よこ長</t>
    <rPh sb="2" eb="3">
      <t>チョウ</t>
    </rPh>
    <phoneticPr fontId="2"/>
  </si>
  <si>
    <t>縦長</t>
    <rPh sb="0" eb="1">
      <t>タテ</t>
    </rPh>
    <rPh sb="1" eb="2">
      <t>チョウ</t>
    </rPh>
    <phoneticPr fontId="2"/>
  </si>
  <si>
    <t>よこ長  縦長  1対1 のいずれかをプルダウン（▼）から選択。</t>
    <phoneticPr fontId="7"/>
  </si>
  <si>
    <t>構成枚数</t>
    <rPh sb="0" eb="2">
      <t>コウセイ</t>
    </rPh>
    <rPh sb="2" eb="4">
      <t>マイスウ</t>
    </rPh>
    <phoneticPr fontId="3"/>
  </si>
  <si>
    <t>Co/M</t>
    <phoneticPr fontId="3"/>
  </si>
  <si>
    <t>縦よこ</t>
    <rPh sb="0" eb="1">
      <t>タテ</t>
    </rPh>
    <phoneticPr fontId="2"/>
  </si>
  <si>
    <t>ハルノオオヤマ</t>
    <phoneticPr fontId="7"/>
  </si>
  <si>
    <t>神戸　太郎</t>
    <rPh sb="0" eb="2">
      <t>コウベ</t>
    </rPh>
    <rPh sb="3" eb="5">
      <t>タロウ</t>
    </rPh>
    <phoneticPr fontId="2"/>
  </si>
  <si>
    <t>兵庫　次郎</t>
    <rPh sb="0" eb="2">
      <t>ヒョウゴ</t>
    </rPh>
    <rPh sb="3" eb="5">
      <t>ジロウ</t>
    </rPh>
    <phoneticPr fontId="7"/>
  </si>
  <si>
    <t>コウベ　タロウ</t>
    <phoneticPr fontId="2"/>
  </si>
  <si>
    <t>ヒョウゴ　ジロウ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</si>
</sst>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0.45"/>
      <name val="ＭＳ 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10.45"/>
      <name val="ＭＳ ゴシック"/>
      <family val="3"/>
      <charset val="128"/>
    </font>
    <font>
      <sz val="10"/>
      <name val="ＭＳ ゴシック"/>
      <family val="3"/>
      <charset val="128"/>
    </font>
    <font>
      <sz val="12"/>
      <name val="Osaka"/>
      <family val="3"/>
      <charset val="128"/>
    </font>
    <font>
      <sz val="6"/>
      <name val="ＭＳ ゴシック"/>
      <family val="3"/>
      <charset val="128"/>
    </font>
    <font>
      <sz val="28"/>
      <name val="ＭＳ Ｐゴシック"/>
      <family val="3"/>
      <charset val="128"/>
      <scheme val="minor"/>
    </font>
    <font>
      <sz val="24"/>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6"/>
      <color theme="1"/>
      <name val="ＭＳ Ｐゴシック"/>
      <family val="2"/>
      <charset val="128"/>
      <scheme val="minor"/>
    </font>
    <font>
      <b/>
      <sz val="16"/>
      <color theme="1"/>
      <name val="ＭＳ Ｐゴシック"/>
      <family val="2"/>
      <charset val="128"/>
      <scheme val="minor"/>
    </font>
    <font>
      <sz val="16"/>
      <color theme="1"/>
      <name val="ＭＳ Ｐゴシック"/>
      <family val="3"/>
      <charset val="128"/>
      <scheme val="minor"/>
    </font>
    <font>
      <b/>
      <sz val="12"/>
      <color theme="0"/>
      <name val="ＭＳ Ｐゴシック"/>
      <family val="3"/>
      <charset val="128"/>
      <scheme val="minor"/>
    </font>
    <font>
      <sz val="24"/>
      <color theme="1"/>
      <name val="FGP角ｺﾞｼｯｸ体Ca-U"/>
      <family val="3"/>
      <charset val="128"/>
    </font>
    <font>
      <sz val="12"/>
      <color indexed="8"/>
      <name val="ＭＳ Ｐゴシック"/>
      <family val="3"/>
      <charset val="128"/>
    </font>
    <font>
      <sz val="20"/>
      <color theme="1"/>
      <name val="ＭＳ Ｐゴシック"/>
      <family val="2"/>
      <charset val="128"/>
      <scheme val="minor"/>
    </font>
    <font>
      <sz val="10.45"/>
      <color theme="9"/>
      <name val="ＭＳ ゴシック"/>
      <family val="3"/>
      <charset val="128"/>
    </font>
    <font>
      <sz val="16"/>
      <color theme="0"/>
      <name val="ＭＳ Ｐゴシック"/>
      <family val="2"/>
      <charset val="128"/>
      <scheme val="minor"/>
    </font>
    <font>
      <sz val="16"/>
      <color theme="0"/>
      <name val="ＭＳ Ｐゴシック"/>
      <family val="3"/>
      <charset val="128"/>
      <scheme val="minor"/>
    </font>
    <font>
      <b/>
      <sz val="24"/>
      <color theme="0"/>
      <name val="ＭＳ Ｐゴシック"/>
      <family val="3"/>
      <charset val="128"/>
      <scheme val="minor"/>
    </font>
    <font>
      <b/>
      <sz val="12"/>
      <color theme="1"/>
      <name val="ＭＳ Ｐゴシック"/>
      <family val="2"/>
      <charset val="128"/>
      <scheme val="minor"/>
    </font>
    <font>
      <sz val="12"/>
      <name val="ＭＳ ゴシック"/>
      <family val="3"/>
      <charset val="128"/>
    </font>
    <font>
      <b/>
      <sz val="8"/>
      <color theme="1"/>
      <name val="ＭＳ Ｐゴシック"/>
      <family val="2"/>
      <charset val="128"/>
      <scheme val="minor"/>
    </font>
    <font>
      <sz val="8"/>
      <name val="ＭＳ ゴシック"/>
      <family val="3"/>
      <charset val="128"/>
    </font>
    <font>
      <sz val="10"/>
      <color rgb="FF000000"/>
      <name val="ＭＳ Ｐゴシック"/>
      <family val="3"/>
      <charset val="128"/>
    </font>
    <font>
      <b/>
      <sz val="20"/>
      <color rgb="FF000000"/>
      <name val="ＭＳ Ｐゴシック"/>
      <family val="3"/>
      <charset val="128"/>
    </font>
    <font>
      <sz val="16"/>
      <name val="ＭＳ ゴシック"/>
      <family val="3"/>
      <charset val="128"/>
    </font>
    <font>
      <sz val="9"/>
      <color indexed="81"/>
      <name val="MS P ゴシック"/>
      <family val="3"/>
      <charset val="128"/>
    </font>
    <font>
      <sz val="18"/>
      <color theme="1"/>
      <name val="ＭＳ Ｐゴシック"/>
      <family val="3"/>
      <charset val="128"/>
      <scheme val="minor"/>
    </font>
    <font>
      <sz val="10"/>
      <name val="ＭＳ Ｐゴシック"/>
      <family val="3"/>
      <charset val="128"/>
      <scheme val="minor"/>
    </font>
    <font>
      <sz val="20"/>
      <name val="ＭＳ Ｐゴシック"/>
      <family val="3"/>
      <charset val="128"/>
      <scheme val="minor"/>
    </font>
    <font>
      <sz val="36"/>
      <name val="ＭＳ Ｐゴシック"/>
      <family val="3"/>
      <charset val="128"/>
      <scheme val="minor"/>
    </font>
    <font>
      <b/>
      <sz val="10.45"/>
      <color rgb="FFFF0000"/>
      <name val="ＭＳ ゴシック"/>
      <family val="3"/>
      <charset val="128"/>
    </font>
    <font>
      <b/>
      <sz val="10"/>
      <color rgb="FFFF0000"/>
      <name val="ＭＳ ゴシック"/>
      <family val="3"/>
      <charset val="128"/>
    </font>
    <font>
      <u/>
      <sz val="10.45"/>
      <color theme="10"/>
      <name val="ＭＳ ゴシック"/>
      <family val="3"/>
      <charset val="128"/>
    </font>
    <font>
      <b/>
      <u/>
      <sz val="10.45"/>
      <color rgb="FFFF0000"/>
      <name val="ＭＳ ゴシック"/>
      <family val="3"/>
      <charset val="128"/>
    </font>
    <font>
      <sz val="20"/>
      <name val="ＭＳ ゴシック"/>
      <family val="3"/>
      <charset val="128"/>
    </font>
  </fonts>
  <fills count="16">
    <fill>
      <patternFill patternType="none"/>
    </fill>
    <fill>
      <patternFill patternType="gray125"/>
    </fill>
    <fill>
      <patternFill patternType="solid">
        <fgColor indexed="27"/>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00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CCFFFF"/>
        <bgColor indexed="64"/>
      </patternFill>
    </fill>
    <fill>
      <patternFill patternType="solid">
        <fgColor indexed="65"/>
        <bgColor indexed="64"/>
      </patternFill>
    </fill>
    <fill>
      <patternFill patternType="solid">
        <fgColor theme="1" tint="0.34998626667073579"/>
        <bgColor indexed="64"/>
      </patternFill>
    </fill>
    <fill>
      <patternFill patternType="solid">
        <fgColor rgb="FFFFC000"/>
        <bgColor indexed="64"/>
      </patternFill>
    </fill>
    <fill>
      <patternFill patternType="gray0625"/>
    </fill>
    <fill>
      <patternFill patternType="lightUp">
        <fgColor rgb="FFFF0000"/>
      </patternFill>
    </fill>
  </fills>
  <borders count="62">
    <border>
      <left/>
      <right/>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double">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thin">
        <color indexed="64"/>
      </top>
      <bottom style="double">
        <color indexed="64"/>
      </bottom>
      <diagonal/>
    </border>
    <border>
      <left style="dashed">
        <color indexed="64"/>
      </left>
      <right style="thin">
        <color indexed="64"/>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dotted">
        <color auto="1"/>
      </right>
      <top style="medium">
        <color indexed="64"/>
      </top>
      <bottom/>
      <diagonal/>
    </border>
    <border>
      <left style="dotted">
        <color auto="1"/>
      </left>
      <right/>
      <top style="medium">
        <color indexed="64"/>
      </top>
      <bottom/>
      <diagonal/>
    </border>
    <border>
      <left/>
      <right style="dotted">
        <color auto="1"/>
      </right>
      <top/>
      <bottom style="medium">
        <color indexed="64"/>
      </bottom>
      <diagonal/>
    </border>
    <border>
      <left style="dotted">
        <color auto="1"/>
      </left>
      <right/>
      <top/>
      <bottom style="medium">
        <color indexed="64"/>
      </bottom>
      <diagonal/>
    </border>
    <border>
      <left style="medium">
        <color indexed="64"/>
      </left>
      <right/>
      <top/>
      <bottom style="dotted">
        <color auto="1"/>
      </bottom>
      <diagonal/>
    </border>
    <border>
      <left/>
      <right style="medium">
        <color indexed="64"/>
      </right>
      <top/>
      <bottom style="dotted">
        <color auto="1"/>
      </bottom>
      <diagonal/>
    </border>
    <border>
      <left style="medium">
        <color indexed="64"/>
      </left>
      <right/>
      <top style="dotted">
        <color auto="1"/>
      </top>
      <bottom/>
      <diagonal/>
    </border>
    <border>
      <left/>
      <right style="medium">
        <color indexed="64"/>
      </right>
      <top style="dotted">
        <color auto="1"/>
      </top>
      <bottom/>
      <diagonal/>
    </border>
    <border>
      <left/>
      <right style="thin">
        <color auto="1"/>
      </right>
      <top style="medium">
        <color indexed="64"/>
      </top>
      <bottom/>
      <diagonal/>
    </border>
    <border>
      <left/>
      <right style="thin">
        <color auto="1"/>
      </right>
      <top/>
      <bottom style="medium">
        <color indexed="64"/>
      </bottom>
      <diagonal/>
    </border>
    <border>
      <left style="medium">
        <color indexed="64"/>
      </left>
      <right/>
      <top style="thin">
        <color indexed="64"/>
      </top>
      <bottom/>
      <diagonal/>
    </border>
    <border>
      <left/>
      <right style="dotted">
        <color auto="1"/>
      </right>
      <top style="thin">
        <color indexed="64"/>
      </top>
      <bottom/>
      <diagonal/>
    </border>
    <border>
      <left style="dotted">
        <color auto="1"/>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dotted">
        <color auto="1"/>
      </right>
      <top/>
      <bottom style="thin">
        <color indexed="64"/>
      </bottom>
      <diagonal/>
    </border>
    <border>
      <left style="dotted">
        <color auto="1"/>
      </left>
      <right/>
      <top/>
      <bottom style="thin">
        <color indexed="64"/>
      </bottom>
      <diagonal/>
    </border>
    <border>
      <left/>
      <right style="medium">
        <color indexed="64"/>
      </right>
      <top/>
      <bottom style="thin">
        <color indexed="64"/>
      </bottom>
      <diagonal/>
    </border>
    <border>
      <left style="thin">
        <color auto="1"/>
      </left>
      <right/>
      <top/>
      <bottom style="medium">
        <color indexed="64"/>
      </bottom>
      <diagonal/>
    </border>
    <border>
      <left style="thin">
        <color auto="1"/>
      </left>
      <right/>
      <top style="medium">
        <color indexed="64"/>
      </top>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right/>
      <top style="medium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Dashed">
        <color auto="1"/>
      </top>
      <bottom/>
      <diagonal/>
    </border>
    <border>
      <left/>
      <right style="thin">
        <color indexed="64"/>
      </right>
      <top style="mediumDashed">
        <color auto="1"/>
      </top>
      <bottom/>
      <diagonal/>
    </border>
  </borders>
  <cellStyleXfs count="6">
    <xf numFmtId="0" fontId="0" fillId="0" borderId="0"/>
    <xf numFmtId="0" fontId="4" fillId="0" borderId="0"/>
    <xf numFmtId="0" fontId="6" fillId="0" borderId="0"/>
    <xf numFmtId="0" fontId="1" fillId="0" borderId="0">
      <alignment vertical="center"/>
    </xf>
    <xf numFmtId="0" fontId="17" fillId="0" borderId="0"/>
    <xf numFmtId="0" fontId="37" fillId="0" borderId="0" applyNumberFormat="0" applyFill="0" applyBorder="0" applyAlignment="0" applyProtection="0"/>
  </cellStyleXfs>
  <cellXfs count="274">
    <xf numFmtId="0" fontId="0" fillId="0" borderId="0" xfId="0"/>
    <xf numFmtId="0" fontId="0" fillId="0" borderId="0" xfId="0" applyFill="1"/>
    <xf numFmtId="0" fontId="0" fillId="0" borderId="1" xfId="0" applyFill="1" applyBorder="1"/>
    <xf numFmtId="0" fontId="0" fillId="0" borderId="0" xfId="0" applyFill="1" applyBorder="1"/>
    <xf numFmtId="0" fontId="0" fillId="2" borderId="3" xfId="0" applyFill="1" applyBorder="1" applyAlignment="1" applyProtection="1">
      <alignment vertical="center" shrinkToFit="1"/>
      <protection locked="0"/>
    </xf>
    <xf numFmtId="0" fontId="0" fillId="2" borderId="4" xfId="0" applyFill="1" applyBorder="1" applyAlignment="1" applyProtection="1">
      <alignment vertical="center" shrinkToFit="1"/>
      <protection locked="0"/>
    </xf>
    <xf numFmtId="0" fontId="8" fillId="0" borderId="0" xfId="0" applyFont="1" applyProtection="1">
      <protection locked="0"/>
    </xf>
    <xf numFmtId="0" fontId="0" fillId="0" borderId="0" xfId="0" applyAlignment="1">
      <alignment horizontal="left"/>
    </xf>
    <xf numFmtId="0" fontId="0" fillId="4" borderId="6" xfId="0" applyFill="1" applyBorder="1" applyAlignment="1">
      <alignment horizontal="center"/>
    </xf>
    <xf numFmtId="0" fontId="0" fillId="5" borderId="3" xfId="0" applyFill="1" applyBorder="1" applyAlignment="1">
      <alignment horizontal="center" vertical="center" shrinkToFit="1"/>
    </xf>
    <xf numFmtId="0" fontId="0" fillId="5" borderId="3" xfId="0" applyFill="1" applyBorder="1" applyAlignment="1">
      <alignment vertical="center" shrinkToFit="1"/>
    </xf>
    <xf numFmtId="0" fontId="0" fillId="2" borderId="3" xfId="0" applyFill="1" applyBorder="1" applyAlignment="1" applyProtection="1">
      <alignment horizontal="center" vertical="center" shrinkToFit="1"/>
      <protection locked="0"/>
    </xf>
    <xf numFmtId="0" fontId="0" fillId="3" borderId="3" xfId="0" applyFill="1" applyBorder="1" applyAlignment="1">
      <alignment vertical="center" shrinkToFit="1"/>
    </xf>
    <xf numFmtId="0" fontId="0" fillId="0" borderId="5" xfId="0" applyBorder="1" applyAlignment="1">
      <alignment horizontal="center" vertical="center" shrinkToFit="1"/>
    </xf>
    <xf numFmtId="0" fontId="0" fillId="6" borderId="11" xfId="0" applyFill="1" applyBorder="1" applyAlignment="1">
      <alignment horizontal="center" vertical="center" shrinkToFit="1"/>
    </xf>
    <xf numFmtId="0" fontId="0" fillId="0" borderId="5" xfId="0" applyBorder="1" applyAlignment="1">
      <alignment horizontal="center" vertical="center" textRotation="255" shrinkToFit="1"/>
    </xf>
    <xf numFmtId="0" fontId="5" fillId="0" borderId="5" xfId="0" applyFont="1" applyBorder="1" applyAlignment="1">
      <alignment horizontal="center" vertical="top" textRotation="255" wrapText="1"/>
    </xf>
    <xf numFmtId="0" fontId="0" fillId="2" borderId="4" xfId="0" applyFill="1" applyBorder="1" applyAlignment="1" applyProtection="1">
      <alignment horizontal="center" vertical="center" shrinkToFit="1"/>
      <protection locked="0"/>
    </xf>
    <xf numFmtId="0" fontId="0" fillId="3" borderId="8" xfId="0" applyFill="1" applyBorder="1" applyAlignment="1">
      <alignment vertical="center" shrinkToFit="1"/>
    </xf>
    <xf numFmtId="0" fontId="0" fillId="5" borderId="8" xfId="0" applyFill="1" applyBorder="1" applyAlignment="1">
      <alignment vertical="center" shrinkToFit="1"/>
    </xf>
    <xf numFmtId="0" fontId="0" fillId="5" borderId="7" xfId="0" applyFill="1" applyBorder="1" applyAlignment="1">
      <alignment horizontal="center" vertical="center" shrinkToFit="1"/>
    </xf>
    <xf numFmtId="0" fontId="0" fillId="3" borderId="7" xfId="0" applyFill="1" applyBorder="1" applyAlignment="1">
      <alignment horizontal="center" vertical="center" shrinkToFit="1"/>
    </xf>
    <xf numFmtId="0" fontId="0" fillId="0" borderId="2" xfId="0" applyBorder="1"/>
    <xf numFmtId="20" fontId="0" fillId="0" borderId="0" xfId="0" applyNumberFormat="1" applyFill="1"/>
    <xf numFmtId="0" fontId="0" fillId="7" borderId="0" xfId="0" applyFill="1"/>
    <xf numFmtId="0" fontId="0" fillId="0" borderId="12" xfId="0" applyBorder="1"/>
    <xf numFmtId="0" fontId="0" fillId="0" borderId="1" xfId="0" applyBorder="1"/>
    <xf numFmtId="0" fontId="0" fillId="0" borderId="0" xfId="0" applyAlignment="1">
      <alignment wrapText="1"/>
    </xf>
    <xf numFmtId="0" fontId="0" fillId="8" borderId="0" xfId="0" applyFill="1"/>
    <xf numFmtId="0" fontId="0" fillId="0" borderId="2" xfId="0" applyBorder="1" applyAlignment="1">
      <alignment horizontal="center" vertical="center" wrapText="1"/>
    </xf>
    <xf numFmtId="0" fontId="0" fillId="0" borderId="2" xfId="0" applyFill="1" applyBorder="1" applyAlignment="1">
      <alignment horizontal="center" vertical="center" wrapText="1" shrinkToFit="1"/>
    </xf>
    <xf numFmtId="0" fontId="0" fillId="0" borderId="2" xfId="0" applyBorder="1" applyAlignment="1">
      <alignment horizontal="center" vertical="center"/>
    </xf>
    <xf numFmtId="0" fontId="0" fillId="8" borderId="2" xfId="0" applyFill="1" applyBorder="1"/>
    <xf numFmtId="0" fontId="0" fillId="10" borderId="2" xfId="0" applyFill="1" applyBorder="1"/>
    <xf numFmtId="0" fontId="0" fillId="0" borderId="5" xfId="0" applyBorder="1" applyAlignment="1">
      <alignment horizontal="center" vertical="center" wrapText="1"/>
    </xf>
    <xf numFmtId="0" fontId="0" fillId="8" borderId="0" xfId="0" applyFill="1" applyBorder="1"/>
    <xf numFmtId="0" fontId="0" fillId="0" borderId="5" xfId="0" applyBorder="1" applyAlignment="1">
      <alignment horizontal="center" vertical="center" textRotation="255"/>
    </xf>
    <xf numFmtId="0" fontId="0" fillId="10" borderId="3" xfId="0" applyFill="1" applyBorder="1" applyAlignment="1">
      <alignment horizontal="center" vertical="center" shrinkToFit="1"/>
    </xf>
    <xf numFmtId="0" fontId="0" fillId="0" borderId="0" xfId="0" applyAlignment="1">
      <alignment vertical="top" wrapText="1"/>
    </xf>
    <xf numFmtId="0" fontId="0" fillId="7" borderId="0" xfId="0" applyFill="1" applyAlignment="1">
      <alignment vertical="top" wrapText="1"/>
    </xf>
    <xf numFmtId="0" fontId="0" fillId="13" borderId="10" xfId="0" applyFont="1" applyFill="1" applyBorder="1" applyAlignment="1">
      <alignment horizontal="center" vertical="center" textRotation="255"/>
    </xf>
    <xf numFmtId="0" fontId="0" fillId="0" borderId="0" xfId="0" applyFill="1" applyAlignment="1">
      <alignment vertical="top" wrapText="1"/>
    </xf>
    <xf numFmtId="0" fontId="0" fillId="0" borderId="0" xfId="0" applyAlignment="1">
      <alignment vertical="top"/>
    </xf>
    <xf numFmtId="0" fontId="0" fillId="0" borderId="0" xfId="0" applyAlignment="1"/>
    <xf numFmtId="0" fontId="29" fillId="0" borderId="0" xfId="0" applyFont="1" applyAlignment="1">
      <alignment vertical="top"/>
    </xf>
    <xf numFmtId="0" fontId="29" fillId="0" borderId="0" xfId="0" applyFont="1" applyAlignment="1">
      <alignment vertical="top" wrapText="1"/>
    </xf>
    <xf numFmtId="0" fontId="29" fillId="0" borderId="0" xfId="0" applyFont="1" applyAlignment="1">
      <alignment wrapText="1"/>
    </xf>
    <xf numFmtId="49" fontId="0" fillId="8" borderId="2" xfId="0" applyNumberFormat="1" applyFill="1" applyBorder="1" applyAlignment="1"/>
    <xf numFmtId="49" fontId="0" fillId="10" borderId="2" xfId="0" applyNumberFormat="1" applyFill="1" applyBorder="1" applyAlignment="1"/>
    <xf numFmtId="0" fontId="0" fillId="0" borderId="5" xfId="0" applyBorder="1" applyAlignment="1">
      <alignment horizontal="center" vertical="center" wrapText="1" shrinkToFit="1"/>
    </xf>
    <xf numFmtId="0" fontId="35" fillId="0" borderId="0" xfId="0" applyFont="1"/>
    <xf numFmtId="0" fontId="36" fillId="0" borderId="9" xfId="0" applyFont="1" applyBorder="1" applyAlignment="1">
      <alignment vertical="center" wrapText="1"/>
    </xf>
    <xf numFmtId="0" fontId="37" fillId="0" borderId="0" xfId="5"/>
    <xf numFmtId="0" fontId="0" fillId="0" borderId="0" xfId="0" applyFill="1" applyBorder="1" applyAlignment="1">
      <alignment vertical="top" wrapText="1"/>
    </xf>
    <xf numFmtId="0" fontId="0" fillId="0" borderId="0" xfId="0" applyFont="1" applyAlignment="1">
      <alignment vertical="top" wrapText="1"/>
    </xf>
    <xf numFmtId="0" fontId="0" fillId="0" borderId="0" xfId="0" applyBorder="1" applyAlignment="1">
      <alignment vertical="center" wrapText="1"/>
    </xf>
    <xf numFmtId="0" fontId="0" fillId="0" borderId="0" xfId="0" applyAlignment="1">
      <alignment horizontal="right" vertical="top"/>
    </xf>
    <xf numFmtId="0" fontId="12" fillId="0" borderId="0" xfId="3" applyFont="1" applyAlignment="1" applyProtection="1">
      <alignment horizontal="center" vertical="center" shrinkToFit="1"/>
    </xf>
    <xf numFmtId="0" fontId="12" fillId="11" borderId="20" xfId="3" applyFont="1" applyFill="1" applyBorder="1" applyAlignment="1" applyProtection="1">
      <alignment horizontal="center" vertical="center" shrinkToFit="1"/>
    </xf>
    <xf numFmtId="0" fontId="12" fillId="11" borderId="33" xfId="3" applyFont="1" applyFill="1" applyBorder="1" applyAlignment="1" applyProtection="1">
      <alignment horizontal="center" vertical="center" shrinkToFit="1"/>
    </xf>
    <xf numFmtId="0" fontId="12" fillId="11" borderId="0" xfId="3" applyFont="1" applyFill="1" applyBorder="1" applyAlignment="1" applyProtection="1">
      <alignment horizontal="center" vertical="center" shrinkToFit="1"/>
    </xf>
    <xf numFmtId="0" fontId="14" fillId="11" borderId="0" xfId="3" applyFont="1" applyFill="1" applyBorder="1" applyAlignment="1" applyProtection="1">
      <alignment horizontal="center" vertical="center" shrinkToFit="1"/>
    </xf>
    <xf numFmtId="0" fontId="4" fillId="0" borderId="0" xfId="0" applyFont="1" applyFill="1" applyBorder="1" applyAlignment="1" applyProtection="1">
      <alignment vertical="center"/>
    </xf>
    <xf numFmtId="0" fontId="4" fillId="14" borderId="2" xfId="0" applyFont="1" applyFill="1" applyBorder="1" applyAlignment="1" applyProtection="1">
      <alignment vertical="center"/>
    </xf>
    <xf numFmtId="0" fontId="4" fillId="14" borderId="13" xfId="0" applyFont="1" applyFill="1" applyBorder="1" applyAlignment="1" applyProtection="1">
      <alignment horizontal="left" vertical="top"/>
    </xf>
    <xf numFmtId="0" fontId="4" fillId="14" borderId="14" xfId="0" applyFont="1" applyFill="1" applyBorder="1" applyAlignment="1" applyProtection="1">
      <alignment horizontal="left" vertical="top"/>
    </xf>
    <xf numFmtId="0" fontId="4" fillId="14" borderId="15" xfId="0" applyFont="1" applyFill="1" applyBorder="1" applyAlignment="1" applyProtection="1">
      <alignment horizontal="left" vertical="top"/>
    </xf>
    <xf numFmtId="0" fontId="4" fillId="14" borderId="16" xfId="0" applyFont="1" applyFill="1" applyBorder="1" applyAlignment="1" applyProtection="1">
      <alignment horizontal="left" vertical="top"/>
    </xf>
    <xf numFmtId="0" fontId="4" fillId="14" borderId="0" xfId="0" applyFont="1" applyFill="1" applyBorder="1" applyAlignment="1" applyProtection="1">
      <alignment horizontal="left" vertical="top"/>
    </xf>
    <xf numFmtId="0" fontId="4" fillId="14" borderId="12" xfId="0" applyFont="1" applyFill="1" applyBorder="1" applyAlignment="1" applyProtection="1">
      <alignment horizontal="left" vertical="top"/>
    </xf>
    <xf numFmtId="0" fontId="4" fillId="14" borderId="58" xfId="0" applyFont="1" applyFill="1" applyBorder="1" applyAlignment="1" applyProtection="1">
      <alignment horizontal="left" vertical="top"/>
    </xf>
    <xf numFmtId="0" fontId="4" fillId="14" borderId="17" xfId="0" applyFont="1" applyFill="1" applyBorder="1" applyAlignment="1" applyProtection="1">
      <alignment horizontal="left" vertical="top"/>
    </xf>
    <xf numFmtId="0" fontId="4" fillId="14" borderId="59" xfId="0" applyFont="1" applyFill="1" applyBorder="1" applyAlignment="1" applyProtection="1">
      <alignment horizontal="left" vertical="top"/>
    </xf>
    <xf numFmtId="0" fontId="39" fillId="0" borderId="0" xfId="0" applyFont="1" applyFill="1" applyBorder="1" applyAlignment="1" applyProtection="1">
      <alignment horizontal="center" vertical="center" shrinkToFit="1"/>
    </xf>
    <xf numFmtId="0" fontId="39" fillId="0" borderId="12" xfId="0" applyFont="1" applyFill="1" applyBorder="1" applyAlignment="1" applyProtection="1">
      <alignment horizontal="center" vertical="center" shrinkToFit="1"/>
    </xf>
    <xf numFmtId="0" fontId="39" fillId="0" borderId="17" xfId="0" applyFont="1" applyFill="1" applyBorder="1" applyAlignment="1" applyProtection="1">
      <alignment horizontal="center" vertical="center" shrinkToFit="1"/>
    </xf>
    <xf numFmtId="0" fontId="39" fillId="0" borderId="59" xfId="0" applyFont="1" applyFill="1" applyBorder="1" applyAlignment="1" applyProtection="1">
      <alignment horizontal="center" vertical="center" shrinkToFit="1"/>
    </xf>
    <xf numFmtId="0" fontId="34" fillId="0" borderId="16"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58" xfId="0" applyFont="1" applyFill="1" applyBorder="1" applyAlignment="1" applyProtection="1">
      <alignment horizontal="center" vertical="center" shrinkToFit="1"/>
    </xf>
    <xf numFmtId="0" fontId="34" fillId="0" borderId="17" xfId="0" applyFont="1" applyFill="1" applyBorder="1" applyAlignment="1" applyProtection="1">
      <alignment horizontal="center" vertical="center" shrinkToFit="1"/>
    </xf>
    <xf numFmtId="0" fontId="15" fillId="12" borderId="26" xfId="3" applyFont="1" applyFill="1" applyBorder="1" applyAlignment="1" applyProtection="1">
      <alignment horizontal="distributed" vertical="center" wrapText="1" indent="2" shrinkToFit="1"/>
    </xf>
    <xf numFmtId="0" fontId="15" fillId="12" borderId="32" xfId="3" applyFont="1" applyFill="1" applyBorder="1" applyAlignment="1" applyProtection="1">
      <alignment horizontal="distributed" vertical="center" indent="2" shrinkToFit="1"/>
    </xf>
    <xf numFmtId="0" fontId="15" fillId="12" borderId="27" xfId="3" applyFont="1" applyFill="1" applyBorder="1" applyAlignment="1" applyProtection="1">
      <alignment horizontal="distributed" vertical="center" indent="2" shrinkToFit="1"/>
    </xf>
    <xf numFmtId="0" fontId="15" fillId="12" borderId="28" xfId="3" applyFont="1" applyFill="1" applyBorder="1" applyAlignment="1" applyProtection="1">
      <alignment horizontal="distributed" vertical="center" indent="2" shrinkToFit="1"/>
    </xf>
    <xf numFmtId="0" fontId="15" fillId="12" borderId="0" xfId="3" applyFont="1" applyFill="1" applyBorder="1" applyAlignment="1" applyProtection="1">
      <alignment horizontal="distributed" vertical="center" indent="2" shrinkToFit="1"/>
    </xf>
    <xf numFmtId="0" fontId="15" fillId="12" borderId="29" xfId="3" applyFont="1" applyFill="1" applyBorder="1" applyAlignment="1" applyProtection="1">
      <alignment horizontal="distributed" vertical="center" indent="2" shrinkToFit="1"/>
    </xf>
    <xf numFmtId="0" fontId="15" fillId="12" borderId="30" xfId="3" applyFont="1" applyFill="1" applyBorder="1" applyAlignment="1" applyProtection="1">
      <alignment horizontal="distributed" vertical="center" indent="2" shrinkToFit="1"/>
    </xf>
    <xf numFmtId="0" fontId="15" fillId="12" borderId="33" xfId="3" applyFont="1" applyFill="1" applyBorder="1" applyAlignment="1" applyProtection="1">
      <alignment horizontal="distributed" vertical="center" indent="2" shrinkToFit="1"/>
    </xf>
    <xf numFmtId="0" fontId="15" fillId="12" borderId="31" xfId="3" applyFont="1" applyFill="1" applyBorder="1" applyAlignment="1" applyProtection="1">
      <alignment horizontal="distributed" vertical="center" indent="2" shrinkToFit="1"/>
    </xf>
    <xf numFmtId="0" fontId="27" fillId="0" borderId="0" xfId="4" applyFont="1" applyAlignment="1" applyProtection="1">
      <alignment wrapText="1" shrinkToFit="1"/>
    </xf>
    <xf numFmtId="0" fontId="31" fillId="15" borderId="13" xfId="3" applyFont="1" applyFill="1" applyBorder="1" applyAlignment="1" applyProtection="1">
      <alignment horizontal="distributed" vertical="center" indent="4"/>
    </xf>
    <xf numFmtId="0" fontId="31" fillId="15" borderId="14" xfId="3" applyFont="1" applyFill="1" applyBorder="1" applyAlignment="1" applyProtection="1">
      <alignment horizontal="distributed" vertical="center" indent="4"/>
    </xf>
    <xf numFmtId="0" fontId="31" fillId="15" borderId="15" xfId="3" applyFont="1" applyFill="1" applyBorder="1" applyAlignment="1" applyProtection="1">
      <alignment horizontal="distributed" vertical="center" indent="4"/>
    </xf>
    <xf numFmtId="0" fontId="31" fillId="15" borderId="16" xfId="3" applyFont="1" applyFill="1" applyBorder="1" applyAlignment="1" applyProtection="1">
      <alignment horizontal="distributed" vertical="center" indent="4"/>
    </xf>
    <xf numFmtId="0" fontId="31" fillId="15" borderId="0" xfId="3" applyFont="1" applyFill="1" applyBorder="1" applyAlignment="1" applyProtection="1">
      <alignment horizontal="distributed" vertical="center" indent="4"/>
    </xf>
    <xf numFmtId="0" fontId="31" fillId="15" borderId="12" xfId="3" applyFont="1" applyFill="1" applyBorder="1" applyAlignment="1" applyProtection="1">
      <alignment horizontal="distributed" vertical="center" indent="4"/>
    </xf>
    <xf numFmtId="0" fontId="31" fillId="15" borderId="54" xfId="3" applyFont="1" applyFill="1" applyBorder="1" applyAlignment="1" applyProtection="1">
      <alignment horizontal="distributed" vertical="center" indent="4"/>
    </xf>
    <xf numFmtId="0" fontId="31" fillId="15" borderId="55" xfId="3" applyFont="1" applyFill="1" applyBorder="1" applyAlignment="1" applyProtection="1">
      <alignment horizontal="distributed" vertical="center" indent="4"/>
    </xf>
    <xf numFmtId="0" fontId="31" fillId="15" borderId="56" xfId="3" applyFont="1" applyFill="1" applyBorder="1" applyAlignment="1" applyProtection="1">
      <alignment horizontal="distributed" vertical="center" indent="4"/>
    </xf>
    <xf numFmtId="0" fontId="32" fillId="0" borderId="60" xfId="0" applyFont="1" applyFill="1" applyBorder="1" applyAlignment="1" applyProtection="1">
      <alignment horizontal="center"/>
    </xf>
    <xf numFmtId="0" fontId="32" fillId="0" borderId="57" xfId="0" applyFont="1" applyFill="1" applyBorder="1" applyAlignment="1" applyProtection="1">
      <alignment horizontal="center"/>
    </xf>
    <xf numFmtId="0" fontId="32" fillId="0" borderId="16" xfId="0" applyFont="1" applyFill="1" applyBorder="1" applyAlignment="1" applyProtection="1">
      <alignment horizontal="center"/>
    </xf>
    <xf numFmtId="0" fontId="32" fillId="0" borderId="0" xfId="0" applyFont="1" applyFill="1" applyBorder="1" applyAlignment="1" applyProtection="1">
      <alignment horizontal="center"/>
    </xf>
    <xf numFmtId="0" fontId="32" fillId="0" borderId="58" xfId="0" applyFont="1" applyFill="1" applyBorder="1" applyAlignment="1" applyProtection="1">
      <alignment horizontal="center"/>
    </xf>
    <xf numFmtId="0" fontId="32" fillId="0" borderId="17" xfId="0" applyFont="1" applyFill="1" applyBorder="1" applyAlignment="1" applyProtection="1">
      <alignment horizontal="center"/>
    </xf>
    <xf numFmtId="0" fontId="32" fillId="0" borderId="61" xfId="0" applyFont="1" applyFill="1" applyBorder="1" applyAlignment="1" applyProtection="1">
      <alignment horizontal="center"/>
    </xf>
    <xf numFmtId="0" fontId="32" fillId="0" borderId="12" xfId="0" applyFont="1" applyFill="1" applyBorder="1" applyAlignment="1" applyProtection="1">
      <alignment horizontal="center"/>
    </xf>
    <xf numFmtId="0" fontId="32" fillId="0" borderId="59" xfId="0" applyFont="1" applyFill="1" applyBorder="1" applyAlignment="1" applyProtection="1">
      <alignment horizontal="center"/>
    </xf>
    <xf numFmtId="0" fontId="29" fillId="0" borderId="57" xfId="0" applyFont="1" applyFill="1" applyBorder="1" applyAlignment="1" applyProtection="1">
      <alignment horizontal="center" shrinkToFit="1"/>
    </xf>
    <xf numFmtId="0" fontId="29" fillId="0" borderId="0" xfId="0" applyFont="1" applyFill="1" applyBorder="1" applyAlignment="1" applyProtection="1">
      <alignment horizontal="center" shrinkToFit="1"/>
    </xf>
    <xf numFmtId="0" fontId="12" fillId="11" borderId="26" xfId="3" applyFont="1" applyFill="1" applyBorder="1" applyAlignment="1" applyProtection="1">
      <alignment horizontal="center" vertical="center" wrapText="1" shrinkToFit="1"/>
    </xf>
    <xf numFmtId="0" fontId="12" fillId="11" borderId="32" xfId="3" applyFont="1" applyFill="1" applyBorder="1" applyAlignment="1" applyProtection="1">
      <alignment horizontal="center" vertical="center" shrinkToFit="1"/>
    </xf>
    <xf numFmtId="0" fontId="12" fillId="11" borderId="34" xfId="3" applyFont="1" applyFill="1" applyBorder="1" applyAlignment="1" applyProtection="1">
      <alignment horizontal="center" vertical="center" shrinkToFit="1"/>
    </xf>
    <xf numFmtId="0" fontId="12" fillId="11" borderId="28" xfId="3" applyFont="1" applyFill="1" applyBorder="1" applyAlignment="1" applyProtection="1">
      <alignment horizontal="center" vertical="center" shrinkToFit="1"/>
    </xf>
    <xf numFmtId="0" fontId="12" fillId="11" borderId="0" xfId="3" applyFont="1" applyFill="1" applyBorder="1" applyAlignment="1" applyProtection="1">
      <alignment horizontal="center" vertical="center" shrinkToFit="1"/>
    </xf>
    <xf numFmtId="0" fontId="12" fillId="11" borderId="23" xfId="3" applyFont="1" applyFill="1" applyBorder="1" applyAlignment="1" applyProtection="1">
      <alignment horizontal="center" vertical="center" shrinkToFit="1"/>
    </xf>
    <xf numFmtId="0" fontId="11" fillId="11" borderId="35" xfId="3" applyFont="1" applyFill="1" applyBorder="1" applyAlignment="1" applyProtection="1">
      <alignment horizontal="left" vertical="center" wrapText="1"/>
    </xf>
    <xf numFmtId="0" fontId="11" fillId="11" borderId="32" xfId="3" applyFont="1" applyFill="1" applyBorder="1" applyAlignment="1" applyProtection="1">
      <alignment horizontal="left" vertical="center" wrapText="1"/>
    </xf>
    <xf numFmtId="0" fontId="11" fillId="11" borderId="27" xfId="3" applyFont="1" applyFill="1" applyBorder="1" applyAlignment="1" applyProtection="1">
      <alignment horizontal="left" vertical="center" wrapText="1"/>
    </xf>
    <xf numFmtId="0" fontId="11" fillId="11" borderId="22" xfId="3" applyFont="1" applyFill="1" applyBorder="1" applyAlignment="1" applyProtection="1">
      <alignment horizontal="left" vertical="center" wrapText="1"/>
    </xf>
    <xf numFmtId="0" fontId="11" fillId="11" borderId="0" xfId="3" applyFont="1" applyFill="1" applyBorder="1" applyAlignment="1" applyProtection="1">
      <alignment horizontal="left" vertical="center" wrapText="1"/>
    </xf>
    <xf numFmtId="0" fontId="11" fillId="11" borderId="29" xfId="3" applyFont="1" applyFill="1" applyBorder="1" applyAlignment="1" applyProtection="1">
      <alignment horizontal="left" vertical="center" wrapText="1"/>
    </xf>
    <xf numFmtId="0" fontId="10" fillId="11" borderId="26" xfId="3" applyFont="1" applyFill="1" applyBorder="1" applyAlignment="1" applyProtection="1">
      <alignment horizontal="center" vertical="center" wrapText="1" shrinkToFit="1"/>
    </xf>
    <xf numFmtId="0" fontId="11" fillId="11" borderId="34" xfId="3" applyFont="1" applyFill="1" applyBorder="1" applyAlignment="1" applyProtection="1">
      <alignment horizontal="center" vertical="center" wrapText="1" shrinkToFit="1"/>
    </xf>
    <xf numFmtId="0" fontId="11" fillId="11" borderId="38" xfId="3" applyFont="1" applyFill="1" applyBorder="1" applyAlignment="1" applyProtection="1">
      <alignment horizontal="center" vertical="center" wrapText="1" shrinkToFit="1"/>
    </xf>
    <xf numFmtId="0" fontId="11" fillId="11" borderId="25" xfId="3" applyFont="1" applyFill="1" applyBorder="1" applyAlignment="1" applyProtection="1">
      <alignment horizontal="center" vertical="center" wrapText="1" shrinkToFit="1"/>
    </xf>
    <xf numFmtId="0" fontId="12" fillId="11" borderId="35" xfId="3" applyFont="1" applyFill="1" applyBorder="1" applyAlignment="1" applyProtection="1">
      <alignment horizontal="center" vertical="center" shrinkToFit="1"/>
    </xf>
    <xf numFmtId="0" fontId="12" fillId="11" borderId="27" xfId="3" applyFont="1" applyFill="1" applyBorder="1" applyAlignment="1" applyProtection="1">
      <alignment horizontal="center" vertical="center" shrinkToFit="1"/>
    </xf>
    <xf numFmtId="0" fontId="12" fillId="11" borderId="24" xfId="3" applyFont="1" applyFill="1" applyBorder="1" applyAlignment="1" applyProtection="1">
      <alignment horizontal="center" vertical="center" shrinkToFit="1"/>
    </xf>
    <xf numFmtId="0" fontId="12" fillId="11" borderId="18" xfId="3" applyFont="1" applyFill="1" applyBorder="1" applyAlignment="1" applyProtection="1">
      <alignment horizontal="center" vertical="center" shrinkToFit="1"/>
    </xf>
    <xf numFmtId="0" fontId="12" fillId="11" borderId="39" xfId="3" applyFont="1" applyFill="1" applyBorder="1" applyAlignment="1" applyProtection="1">
      <alignment horizontal="center" vertical="center" shrinkToFit="1"/>
    </xf>
    <xf numFmtId="0" fontId="10" fillId="11" borderId="40" xfId="3" applyFont="1" applyFill="1" applyBorder="1" applyAlignment="1" applyProtection="1">
      <alignment horizontal="center" vertical="center" textRotation="255" wrapText="1" shrinkToFit="1"/>
    </xf>
    <xf numFmtId="0" fontId="10" fillId="11" borderId="30" xfId="3" applyFont="1" applyFill="1" applyBorder="1" applyAlignment="1" applyProtection="1">
      <alignment horizontal="center" vertical="center" textRotation="255" wrapText="1" shrinkToFit="1"/>
    </xf>
    <xf numFmtId="0" fontId="1" fillId="11" borderId="19" xfId="3" applyFont="1" applyFill="1" applyBorder="1" applyAlignment="1" applyProtection="1">
      <alignment horizontal="center" vertical="center" shrinkToFit="1"/>
    </xf>
    <xf numFmtId="0" fontId="1" fillId="11" borderId="20" xfId="3" applyFont="1" applyFill="1" applyBorder="1" applyAlignment="1" applyProtection="1">
      <alignment horizontal="center" vertical="center" shrinkToFit="1"/>
    </xf>
    <xf numFmtId="0" fontId="1" fillId="11" borderId="37" xfId="3" applyFont="1" applyFill="1" applyBorder="1" applyAlignment="1" applyProtection="1">
      <alignment horizontal="center" vertical="center" shrinkToFit="1"/>
    </xf>
    <xf numFmtId="0" fontId="1" fillId="11" borderId="33" xfId="3" applyFont="1" applyFill="1" applyBorder="1" applyAlignment="1" applyProtection="1">
      <alignment horizontal="center" vertical="center" shrinkToFit="1"/>
    </xf>
    <xf numFmtId="0" fontId="12" fillId="11" borderId="41" xfId="3" applyFont="1" applyFill="1" applyBorder="1" applyAlignment="1" applyProtection="1">
      <alignment horizontal="center" vertical="center" textRotation="255" shrinkToFit="1"/>
    </xf>
    <xf numFmtId="0" fontId="12" fillId="11" borderId="31" xfId="3" applyFont="1" applyFill="1" applyBorder="1" applyAlignment="1" applyProtection="1">
      <alignment horizontal="center" vertical="center" textRotation="255" shrinkToFit="1"/>
    </xf>
    <xf numFmtId="0" fontId="12" fillId="11" borderId="30" xfId="3" applyFont="1" applyFill="1" applyBorder="1" applyAlignment="1" applyProtection="1">
      <alignment horizontal="center" vertical="center" shrinkToFit="1"/>
    </xf>
    <xf numFmtId="0" fontId="12" fillId="11" borderId="36" xfId="3" applyFont="1" applyFill="1" applyBorder="1" applyAlignment="1" applyProtection="1">
      <alignment horizontal="center" vertical="center" shrinkToFit="1"/>
    </xf>
    <xf numFmtId="0" fontId="14" fillId="11" borderId="35" xfId="3" applyFont="1" applyFill="1" applyBorder="1" applyAlignment="1" applyProtection="1">
      <alignment horizontal="center" vertical="center" shrinkToFit="1"/>
    </xf>
    <xf numFmtId="0" fontId="14" fillId="11" borderId="32" xfId="3" applyFont="1" applyFill="1" applyBorder="1" applyAlignment="1" applyProtection="1">
      <alignment horizontal="center" vertical="center" shrinkToFit="1"/>
    </xf>
    <xf numFmtId="0" fontId="14" fillId="11" borderId="42" xfId="3" applyFont="1" applyFill="1" applyBorder="1" applyAlignment="1" applyProtection="1">
      <alignment horizontal="center" vertical="center" shrinkToFit="1"/>
    </xf>
    <xf numFmtId="0" fontId="14" fillId="11" borderId="37" xfId="3" applyFont="1" applyFill="1" applyBorder="1" applyAlignment="1" applyProtection="1">
      <alignment horizontal="center" vertical="center" shrinkToFit="1"/>
    </xf>
    <xf numFmtId="0" fontId="14" fillId="11" borderId="33" xfId="3" applyFont="1" applyFill="1" applyBorder="1" applyAlignment="1" applyProtection="1">
      <alignment horizontal="center" vertical="center" shrinkToFit="1"/>
    </xf>
    <xf numFmtId="0" fontId="14" fillId="11" borderId="43" xfId="3" applyFont="1" applyFill="1" applyBorder="1" applyAlignment="1" applyProtection="1">
      <alignment horizontal="center" vertical="center" shrinkToFit="1"/>
    </xf>
    <xf numFmtId="0" fontId="14" fillId="11" borderId="34" xfId="3" applyFont="1" applyFill="1" applyBorder="1" applyAlignment="1" applyProtection="1">
      <alignment horizontal="center" vertical="center" shrinkToFit="1"/>
    </xf>
    <xf numFmtId="0" fontId="14" fillId="11" borderId="36" xfId="3" applyFont="1" applyFill="1" applyBorder="1" applyAlignment="1" applyProtection="1">
      <alignment horizontal="center" vertical="center" shrinkToFit="1"/>
    </xf>
    <xf numFmtId="0" fontId="12" fillId="11" borderId="37" xfId="3" applyFont="1" applyFill="1" applyBorder="1" applyAlignment="1" applyProtection="1">
      <alignment horizontal="center" vertical="center" shrinkToFit="1"/>
    </xf>
    <xf numFmtId="0" fontId="12" fillId="11" borderId="33" xfId="3" applyFont="1" applyFill="1" applyBorder="1" applyAlignment="1" applyProtection="1">
      <alignment horizontal="center" vertical="center" shrinkToFit="1"/>
    </xf>
    <xf numFmtId="0" fontId="12" fillId="11" borderId="31" xfId="3" applyFont="1" applyFill="1" applyBorder="1" applyAlignment="1" applyProtection="1">
      <alignment horizontal="center" vertical="center" shrinkToFit="1"/>
    </xf>
    <xf numFmtId="0" fontId="12" fillId="11" borderId="40" xfId="3" applyFont="1" applyFill="1" applyBorder="1" applyAlignment="1" applyProtection="1">
      <alignment horizontal="center" vertical="center" wrapText="1" shrinkToFit="1"/>
    </xf>
    <xf numFmtId="0" fontId="12" fillId="11" borderId="20" xfId="3" applyFont="1" applyFill="1" applyBorder="1" applyAlignment="1" applyProtection="1">
      <alignment horizontal="center" vertical="center" shrinkToFit="1"/>
    </xf>
    <xf numFmtId="0" fontId="12" fillId="11" borderId="21" xfId="3" applyFont="1" applyFill="1" applyBorder="1" applyAlignment="1" applyProtection="1">
      <alignment horizontal="center" vertical="center" shrinkToFit="1"/>
    </xf>
    <xf numFmtId="0" fontId="16" fillId="11" borderId="19" xfId="3" applyFont="1" applyFill="1" applyBorder="1" applyAlignment="1" applyProtection="1">
      <alignment horizontal="center" vertical="center" shrinkToFit="1"/>
    </xf>
    <xf numFmtId="0" fontId="16" fillId="11" borderId="20" xfId="3" applyFont="1" applyFill="1" applyBorder="1" applyAlignment="1" applyProtection="1">
      <alignment horizontal="center" vertical="center" shrinkToFit="1"/>
    </xf>
    <xf numFmtId="0" fontId="16" fillId="11" borderId="41" xfId="3" applyFont="1" applyFill="1" applyBorder="1" applyAlignment="1" applyProtection="1">
      <alignment horizontal="center" vertical="center" shrinkToFit="1"/>
    </xf>
    <xf numFmtId="0" fontId="16" fillId="11" borderId="22" xfId="3" applyFont="1" applyFill="1" applyBorder="1" applyAlignment="1" applyProtection="1">
      <alignment horizontal="center" vertical="center" shrinkToFit="1"/>
    </xf>
    <xf numFmtId="0" fontId="16" fillId="11" borderId="0" xfId="3" applyFont="1" applyFill="1" applyBorder="1" applyAlignment="1" applyProtection="1">
      <alignment horizontal="center" vertical="center" shrinkToFit="1"/>
    </xf>
    <xf numFmtId="0" fontId="16" fillId="11" borderId="29" xfId="3" applyFont="1" applyFill="1" applyBorder="1" applyAlignment="1" applyProtection="1">
      <alignment horizontal="center" vertical="center" shrinkToFit="1"/>
    </xf>
    <xf numFmtId="0" fontId="16" fillId="11" borderId="37" xfId="3" applyFont="1" applyFill="1" applyBorder="1" applyAlignment="1" applyProtection="1">
      <alignment horizontal="center" vertical="center" shrinkToFit="1"/>
    </xf>
    <xf numFmtId="0" fontId="16" fillId="11" borderId="33" xfId="3" applyFont="1" applyFill="1" applyBorder="1" applyAlignment="1" applyProtection="1">
      <alignment horizontal="center" vertical="center" shrinkToFit="1"/>
    </xf>
    <xf numFmtId="0" fontId="16" fillId="11" borderId="31" xfId="3" applyFont="1" applyFill="1" applyBorder="1" applyAlignment="1" applyProtection="1">
      <alignment horizontal="center" vertical="center" shrinkToFit="1"/>
    </xf>
    <xf numFmtId="0" fontId="12" fillId="11" borderId="26" xfId="3" applyFont="1" applyFill="1" applyBorder="1" applyAlignment="1" applyProtection="1">
      <alignment horizontal="center" vertical="center" shrinkToFit="1"/>
    </xf>
    <xf numFmtId="0" fontId="12" fillId="11" borderId="42" xfId="3" applyFont="1" applyFill="1" applyBorder="1" applyAlignment="1" applyProtection="1">
      <alignment horizontal="center" vertical="center" shrinkToFit="1"/>
    </xf>
    <xf numFmtId="0" fontId="12" fillId="11" borderId="43" xfId="3" applyFont="1" applyFill="1" applyBorder="1" applyAlignment="1" applyProtection="1">
      <alignment horizontal="center" vertical="center" shrinkToFit="1"/>
    </xf>
    <xf numFmtId="0" fontId="12" fillId="11" borderId="53" xfId="3" applyFont="1" applyFill="1" applyBorder="1" applyAlignment="1" applyProtection="1">
      <alignment horizontal="center" vertical="center" shrinkToFit="1"/>
    </xf>
    <xf numFmtId="0" fontId="12" fillId="11" borderId="52" xfId="3" applyFont="1" applyFill="1" applyBorder="1" applyAlignment="1" applyProtection="1">
      <alignment horizontal="center" vertical="center" shrinkToFit="1"/>
    </xf>
    <xf numFmtId="0" fontId="12" fillId="11" borderId="29" xfId="3" applyFont="1" applyFill="1" applyBorder="1" applyAlignment="1" applyProtection="1">
      <alignment horizontal="center" vertical="center" shrinkToFit="1"/>
    </xf>
    <xf numFmtId="0" fontId="14" fillId="11" borderId="38" xfId="3" applyFont="1" applyFill="1" applyBorder="1" applyAlignment="1" applyProtection="1">
      <alignment horizontal="center" vertical="center" shrinkToFit="1"/>
    </xf>
    <xf numFmtId="0" fontId="14" fillId="11" borderId="18" xfId="3" applyFont="1" applyFill="1" applyBorder="1" applyAlignment="1" applyProtection="1">
      <alignment horizontal="center" vertical="center" shrinkToFit="1"/>
    </xf>
    <xf numFmtId="0" fontId="14" fillId="11" borderId="25" xfId="3" applyFont="1" applyFill="1" applyBorder="1" applyAlignment="1" applyProtection="1">
      <alignment horizontal="center" vertical="center" shrinkToFit="1"/>
    </xf>
    <xf numFmtId="0" fontId="14" fillId="11" borderId="35" xfId="3" applyFont="1" applyFill="1" applyBorder="1" applyAlignment="1" applyProtection="1">
      <alignment horizontal="center" vertical="center" wrapText="1" shrinkToFit="1"/>
    </xf>
    <xf numFmtId="0" fontId="14" fillId="11" borderId="27" xfId="3" applyFont="1" applyFill="1" applyBorder="1" applyAlignment="1" applyProtection="1">
      <alignment horizontal="center" vertical="center" shrinkToFit="1"/>
    </xf>
    <xf numFmtId="0" fontId="14" fillId="11" borderId="22" xfId="3" applyFont="1" applyFill="1" applyBorder="1" applyAlignment="1" applyProtection="1">
      <alignment horizontal="center" vertical="center" shrinkToFit="1"/>
    </xf>
    <xf numFmtId="0" fontId="14" fillId="11" borderId="0" xfId="3" applyFont="1" applyFill="1" applyBorder="1" applyAlignment="1" applyProtection="1">
      <alignment horizontal="center" vertical="center" shrinkToFit="1"/>
    </xf>
    <xf numFmtId="0" fontId="14" fillId="11" borderId="29" xfId="3" applyFont="1" applyFill="1" applyBorder="1" applyAlignment="1" applyProtection="1">
      <alignment horizontal="center" vertical="center" shrinkToFit="1"/>
    </xf>
    <xf numFmtId="0" fontId="12" fillId="11" borderId="40" xfId="3" applyFont="1" applyFill="1" applyBorder="1" applyAlignment="1" applyProtection="1">
      <alignment horizontal="center" vertical="center" shrinkToFit="1"/>
    </xf>
    <xf numFmtId="0" fontId="9" fillId="11" borderId="19" xfId="3" applyFont="1" applyFill="1" applyBorder="1" applyAlignment="1" applyProtection="1">
      <alignment horizontal="center" vertical="center" shrinkToFit="1"/>
    </xf>
    <xf numFmtId="0" fontId="9" fillId="11" borderId="20" xfId="3" applyFont="1" applyFill="1" applyBorder="1" applyAlignment="1" applyProtection="1">
      <alignment horizontal="center" vertical="center" shrinkToFit="1"/>
    </xf>
    <xf numFmtId="0" fontId="9" fillId="11" borderId="41" xfId="3" applyFont="1" applyFill="1" applyBorder="1" applyAlignment="1" applyProtection="1">
      <alignment horizontal="center" vertical="center" shrinkToFit="1"/>
    </xf>
    <xf numFmtId="0" fontId="9" fillId="11" borderId="22" xfId="3" applyFont="1" applyFill="1" applyBorder="1" applyAlignment="1" applyProtection="1">
      <alignment horizontal="center" vertical="center" shrinkToFit="1"/>
    </xf>
    <xf numFmtId="0" fontId="9" fillId="11" borderId="0" xfId="3" applyFont="1" applyFill="1" applyBorder="1" applyAlignment="1" applyProtection="1">
      <alignment horizontal="center" vertical="center" shrinkToFit="1"/>
    </xf>
    <xf numFmtId="0" fontId="9" fillId="11" borderId="29" xfId="3" applyFont="1" applyFill="1" applyBorder="1" applyAlignment="1" applyProtection="1">
      <alignment horizontal="center" vertical="center" shrinkToFit="1"/>
    </xf>
    <xf numFmtId="0" fontId="12" fillId="11" borderId="44" xfId="3" applyFont="1" applyFill="1" applyBorder="1" applyAlignment="1" applyProtection="1">
      <alignment horizontal="center" vertical="center" shrinkToFit="1"/>
    </xf>
    <xf numFmtId="0" fontId="12" fillId="11" borderId="45" xfId="3" applyFont="1" applyFill="1" applyBorder="1" applyAlignment="1" applyProtection="1">
      <alignment horizontal="center" vertical="center" shrinkToFit="1"/>
    </xf>
    <xf numFmtId="0" fontId="12" fillId="11" borderId="48" xfId="3" applyFont="1" applyFill="1" applyBorder="1" applyAlignment="1" applyProtection="1">
      <alignment horizontal="center" vertical="center" shrinkToFit="1"/>
    </xf>
    <xf numFmtId="0" fontId="12" fillId="11" borderId="49" xfId="3" applyFont="1" applyFill="1" applyBorder="1" applyAlignment="1" applyProtection="1">
      <alignment horizontal="center" vertical="center" shrinkToFit="1"/>
    </xf>
    <xf numFmtId="0" fontId="12" fillId="11" borderId="46" xfId="3" applyFont="1" applyFill="1" applyBorder="1" applyAlignment="1" applyProtection="1">
      <alignment horizontal="center" vertical="center" shrinkToFit="1"/>
    </xf>
    <xf numFmtId="0" fontId="12" fillId="11" borderId="14" xfId="3" applyFont="1" applyFill="1" applyBorder="1" applyAlignment="1" applyProtection="1">
      <alignment horizontal="center" vertical="center" shrinkToFit="1"/>
    </xf>
    <xf numFmtId="0" fontId="12" fillId="11" borderId="47" xfId="3" applyFont="1" applyFill="1" applyBorder="1" applyAlignment="1" applyProtection="1">
      <alignment horizontal="center" vertical="center" shrinkToFit="1"/>
    </xf>
    <xf numFmtId="0" fontId="12" fillId="11" borderId="50" xfId="3" applyFont="1" applyFill="1" applyBorder="1" applyAlignment="1" applyProtection="1">
      <alignment horizontal="center" vertical="center" shrinkToFit="1"/>
    </xf>
    <xf numFmtId="0" fontId="12" fillId="11" borderId="17" xfId="3" applyFont="1" applyFill="1" applyBorder="1" applyAlignment="1" applyProtection="1">
      <alignment horizontal="center" vertical="center" shrinkToFit="1"/>
    </xf>
    <xf numFmtId="0" fontId="12" fillId="11" borderId="51" xfId="3" applyFont="1" applyFill="1" applyBorder="1" applyAlignment="1" applyProtection="1">
      <alignment horizontal="center" vertical="center" shrinkToFit="1"/>
    </xf>
    <xf numFmtId="0" fontId="12" fillId="11" borderId="22" xfId="3" applyFont="1" applyFill="1" applyBorder="1" applyAlignment="1" applyProtection="1">
      <alignment horizontal="center" vertical="center" shrinkToFit="1"/>
    </xf>
    <xf numFmtId="0" fontId="12" fillId="11" borderId="13" xfId="3" applyFont="1" applyFill="1" applyBorder="1" applyAlignment="1" applyProtection="1">
      <alignment horizontal="center" vertical="center" shrinkToFi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37" xfId="0" applyBorder="1" applyAlignment="1" applyProtection="1">
      <alignment horizontal="center" vertical="center" shrinkToFit="1"/>
    </xf>
    <xf numFmtId="0" fontId="0" fillId="0" borderId="33" xfId="0" applyBorder="1" applyAlignment="1" applyProtection="1">
      <alignment horizontal="center" vertical="center" shrinkToFit="1"/>
    </xf>
    <xf numFmtId="0" fontId="0" fillId="0" borderId="43" xfId="0" applyBorder="1" applyAlignment="1" applyProtection="1">
      <alignment horizontal="center" vertical="center" shrinkToFit="1"/>
    </xf>
    <xf numFmtId="0" fontId="14" fillId="11" borderId="26" xfId="3" applyFont="1" applyFill="1" applyBorder="1" applyAlignment="1" applyProtection="1">
      <alignment horizontal="center" vertical="center" shrinkToFit="1"/>
    </xf>
    <xf numFmtId="0" fontId="22" fillId="12" borderId="26" xfId="3" applyFont="1" applyFill="1" applyBorder="1" applyAlignment="1" applyProtection="1">
      <alignment horizontal="distributed" vertical="center" wrapText="1" indent="2" shrinkToFit="1"/>
    </xf>
    <xf numFmtId="0" fontId="22" fillId="12" borderId="32" xfId="3" applyFont="1" applyFill="1" applyBorder="1" applyAlignment="1" applyProtection="1">
      <alignment horizontal="distributed" vertical="center" indent="2" shrinkToFit="1"/>
    </xf>
    <xf numFmtId="0" fontId="22" fillId="12" borderId="28" xfId="3" applyFont="1" applyFill="1" applyBorder="1" applyAlignment="1" applyProtection="1">
      <alignment horizontal="distributed" vertical="center" wrapText="1" indent="2" shrinkToFit="1"/>
    </xf>
    <xf numFmtId="0" fontId="22" fillId="12" borderId="0" xfId="3" applyFont="1" applyFill="1" applyBorder="1" applyAlignment="1" applyProtection="1">
      <alignment horizontal="distributed" vertical="center" indent="2" shrinkToFit="1"/>
    </xf>
    <xf numFmtId="0" fontId="22" fillId="12" borderId="28" xfId="3" applyFont="1" applyFill="1" applyBorder="1" applyAlignment="1" applyProtection="1">
      <alignment horizontal="distributed" vertical="center" indent="2" shrinkToFit="1"/>
    </xf>
    <xf numFmtId="0" fontId="23" fillId="11" borderId="26" xfId="3" applyFont="1" applyFill="1" applyBorder="1" applyAlignment="1" applyProtection="1">
      <alignment horizontal="center" vertical="center" wrapText="1" shrinkToFit="1"/>
    </xf>
    <xf numFmtId="0" fontId="24" fillId="0" borderId="32" xfId="0" applyFont="1" applyBorder="1" applyAlignment="1" applyProtection="1">
      <alignment horizontal="center" vertical="center" shrinkToFit="1"/>
    </xf>
    <xf numFmtId="0" fontId="24" fillId="0" borderId="28" xfId="0" applyFont="1" applyBorder="1" applyAlignment="1" applyProtection="1">
      <alignment horizontal="center" vertical="center" shrinkToFit="1"/>
    </xf>
    <xf numFmtId="0" fontId="24" fillId="0" borderId="0" xfId="0" applyFont="1" applyAlignment="1" applyProtection="1">
      <alignment horizontal="center" vertical="center" shrinkToFit="1"/>
    </xf>
    <xf numFmtId="0" fontId="24" fillId="0" borderId="30" xfId="0" applyFont="1" applyBorder="1" applyAlignment="1" applyProtection="1">
      <alignment horizontal="center" vertical="center" shrinkToFit="1"/>
    </xf>
    <xf numFmtId="0" fontId="24" fillId="0" borderId="33" xfId="0" applyFont="1" applyBorder="1" applyAlignment="1" applyProtection="1">
      <alignment horizontal="center" vertical="center" shrinkToFit="1"/>
    </xf>
    <xf numFmtId="0" fontId="13" fillId="11" borderId="35" xfId="3" applyFont="1" applyFill="1" applyBorder="1" applyAlignment="1" applyProtection="1">
      <alignment horizontal="center" vertical="center" shrinkToFit="1"/>
    </xf>
    <xf numFmtId="0" fontId="13" fillId="11" borderId="32" xfId="3" applyFont="1" applyFill="1" applyBorder="1" applyAlignment="1" applyProtection="1">
      <alignment horizontal="center" vertical="center" shrinkToFit="1"/>
    </xf>
    <xf numFmtId="0" fontId="13" fillId="11" borderId="42" xfId="3" applyFont="1" applyFill="1" applyBorder="1" applyAlignment="1" applyProtection="1">
      <alignment horizontal="center" vertical="center" shrinkToFit="1"/>
    </xf>
    <xf numFmtId="0" fontId="13" fillId="11" borderId="22" xfId="3" applyFont="1" applyFill="1" applyBorder="1" applyAlignment="1" applyProtection="1">
      <alignment horizontal="center" vertical="center" shrinkToFit="1"/>
    </xf>
    <xf numFmtId="0" fontId="13" fillId="11" borderId="0" xfId="3" applyFont="1" applyFill="1" applyBorder="1" applyAlignment="1" applyProtection="1">
      <alignment horizontal="center" vertical="center" shrinkToFit="1"/>
    </xf>
    <xf numFmtId="0" fontId="13" fillId="11" borderId="12" xfId="3" applyFont="1" applyFill="1" applyBorder="1" applyAlignment="1" applyProtection="1">
      <alignment horizontal="center" vertical="center" shrinkToFit="1"/>
    </xf>
    <xf numFmtId="0" fontId="13" fillId="11" borderId="37" xfId="3" applyFont="1" applyFill="1" applyBorder="1" applyAlignment="1" applyProtection="1">
      <alignment horizontal="center" vertical="center" shrinkToFit="1"/>
    </xf>
    <xf numFmtId="0" fontId="13" fillId="11" borderId="33" xfId="3" applyFont="1" applyFill="1" applyBorder="1" applyAlignment="1" applyProtection="1">
      <alignment horizontal="center" vertical="center" shrinkToFit="1"/>
    </xf>
    <xf numFmtId="0" fontId="13" fillId="11" borderId="43" xfId="3" applyFont="1" applyFill="1" applyBorder="1" applyAlignment="1" applyProtection="1">
      <alignment horizontal="center" vertical="center" shrinkToFit="1"/>
    </xf>
    <xf numFmtId="0" fontId="25" fillId="13" borderId="53" xfId="3" applyFont="1" applyFill="1" applyBorder="1" applyAlignment="1" applyProtection="1">
      <alignment horizontal="center" vertical="center" wrapText="1" shrinkToFit="1"/>
    </xf>
    <xf numFmtId="0" fontId="26" fillId="13" borderId="32" xfId="0" applyFont="1" applyFill="1" applyBorder="1" applyAlignment="1" applyProtection="1">
      <alignment horizontal="center" vertical="center" shrinkToFit="1"/>
    </xf>
    <xf numFmtId="0" fontId="26" fillId="13" borderId="34" xfId="0" applyFont="1" applyFill="1" applyBorder="1" applyAlignment="1" applyProtection="1">
      <alignment horizontal="center" vertical="center" shrinkToFit="1"/>
    </xf>
    <xf numFmtId="0" fontId="26" fillId="13" borderId="16" xfId="0" applyFont="1" applyFill="1" applyBorder="1" applyAlignment="1" applyProtection="1">
      <alignment horizontal="center" vertical="center" shrinkToFit="1"/>
    </xf>
    <xf numFmtId="0" fontId="26" fillId="13" borderId="0" xfId="0" applyFont="1" applyFill="1" applyAlignment="1" applyProtection="1">
      <alignment horizontal="center" vertical="center" shrinkToFit="1"/>
    </xf>
    <xf numFmtId="0" fontId="26" fillId="13" borderId="23" xfId="0" applyFont="1" applyFill="1" applyBorder="1" applyAlignment="1" applyProtection="1">
      <alignment horizontal="center" vertical="center" shrinkToFit="1"/>
    </xf>
    <xf numFmtId="0" fontId="26" fillId="13" borderId="52" xfId="0" applyFont="1" applyFill="1" applyBorder="1" applyAlignment="1" applyProtection="1">
      <alignment horizontal="center" vertical="center" shrinkToFit="1"/>
    </xf>
    <xf numFmtId="0" fontId="26" fillId="13" borderId="33" xfId="0" applyFont="1" applyFill="1" applyBorder="1" applyAlignment="1" applyProtection="1">
      <alignment horizontal="center" vertical="center" shrinkToFit="1"/>
    </xf>
    <xf numFmtId="0" fontId="26" fillId="13" borderId="36" xfId="0" applyFont="1" applyFill="1" applyBorder="1" applyAlignment="1" applyProtection="1">
      <alignment horizontal="center" vertical="center" shrinkToFit="1"/>
    </xf>
    <xf numFmtId="0" fontId="12" fillId="9" borderId="35" xfId="3" applyFont="1" applyFill="1" applyBorder="1" applyAlignment="1" applyProtection="1">
      <alignment horizontal="center" vertical="center" shrinkToFit="1"/>
      <protection locked="0"/>
    </xf>
    <xf numFmtId="0" fontId="12" fillId="9" borderId="32" xfId="3" applyFont="1" applyFill="1" applyBorder="1" applyAlignment="1" applyProtection="1">
      <alignment horizontal="center" vertical="center" shrinkToFit="1"/>
      <protection locked="0"/>
    </xf>
    <xf numFmtId="0" fontId="12" fillId="9" borderId="27" xfId="3" applyFont="1" applyFill="1" applyBorder="1" applyAlignment="1" applyProtection="1">
      <alignment horizontal="center" vertical="center" shrinkToFit="1"/>
      <protection locked="0"/>
    </xf>
    <xf numFmtId="0" fontId="12" fillId="9" borderId="22" xfId="3" applyFont="1" applyFill="1" applyBorder="1" applyAlignment="1" applyProtection="1">
      <alignment horizontal="center" vertical="center" shrinkToFit="1"/>
      <protection locked="0"/>
    </xf>
    <xf numFmtId="0" fontId="12" fillId="9" borderId="0" xfId="3" applyFont="1" applyFill="1" applyBorder="1" applyAlignment="1" applyProtection="1">
      <alignment horizontal="center" vertical="center" shrinkToFit="1"/>
      <protection locked="0"/>
    </xf>
    <xf numFmtId="0" fontId="12" fillId="9" borderId="29" xfId="3" applyFont="1" applyFill="1" applyBorder="1" applyAlignment="1" applyProtection="1">
      <alignment horizontal="center" vertical="center" shrinkToFit="1"/>
      <protection locked="0"/>
    </xf>
    <xf numFmtId="0" fontId="12" fillId="9" borderId="37" xfId="3" applyFont="1" applyFill="1" applyBorder="1" applyAlignment="1" applyProtection="1">
      <alignment horizontal="center" vertical="center" shrinkToFit="1"/>
      <protection locked="0"/>
    </xf>
    <xf numFmtId="0" fontId="12" fillId="9" borderId="33" xfId="3" applyFont="1" applyFill="1" applyBorder="1" applyAlignment="1" applyProtection="1">
      <alignment horizontal="center" vertical="center" shrinkToFit="1"/>
      <protection locked="0"/>
    </xf>
    <xf numFmtId="0" fontId="12" fillId="9" borderId="31" xfId="3" applyFont="1" applyFill="1" applyBorder="1" applyAlignment="1" applyProtection="1">
      <alignment horizontal="center" vertical="center" shrinkToFit="1"/>
      <protection locked="0"/>
    </xf>
    <xf numFmtId="0" fontId="20" fillId="12" borderId="26" xfId="3" applyFont="1" applyFill="1" applyBorder="1" applyAlignment="1" applyProtection="1">
      <alignment horizontal="center" vertical="center" shrinkToFit="1"/>
    </xf>
    <xf numFmtId="0" fontId="21" fillId="12" borderId="32" xfId="3" applyFont="1" applyFill="1" applyBorder="1" applyAlignment="1" applyProtection="1">
      <alignment horizontal="center" vertical="center" shrinkToFit="1"/>
    </xf>
    <xf numFmtId="0" fontId="21" fillId="12" borderId="27" xfId="3" applyFont="1" applyFill="1" applyBorder="1" applyAlignment="1" applyProtection="1">
      <alignment horizontal="center" vertical="center" shrinkToFit="1"/>
    </xf>
    <xf numFmtId="0" fontId="21" fillId="12" borderId="30" xfId="3" applyFont="1" applyFill="1" applyBorder="1" applyAlignment="1" applyProtection="1">
      <alignment horizontal="center" vertical="center" shrinkToFit="1"/>
    </xf>
    <xf numFmtId="0" fontId="21" fillId="12" borderId="33" xfId="3" applyFont="1" applyFill="1" applyBorder="1" applyAlignment="1" applyProtection="1">
      <alignment horizontal="center" vertical="center" shrinkToFit="1"/>
    </xf>
    <xf numFmtId="0" fontId="21" fillId="12" borderId="31" xfId="3" applyFont="1" applyFill="1" applyBorder="1" applyAlignment="1" applyProtection="1">
      <alignment horizontal="center" vertical="center" shrinkToFit="1"/>
    </xf>
    <xf numFmtId="0" fontId="10" fillId="14" borderId="26" xfId="3" applyFont="1" applyFill="1" applyBorder="1" applyAlignment="1" applyProtection="1">
      <alignment horizontal="center" vertical="top" shrinkToFit="1"/>
    </xf>
    <xf numFmtId="0" fontId="11" fillId="14" borderId="32" xfId="3" applyFont="1" applyFill="1" applyBorder="1" applyAlignment="1" applyProtection="1">
      <alignment horizontal="center" vertical="top" shrinkToFit="1"/>
    </xf>
    <xf numFmtId="0" fontId="11" fillId="14" borderId="34" xfId="3" applyFont="1" applyFill="1" applyBorder="1" applyAlignment="1" applyProtection="1">
      <alignment horizontal="center" vertical="top" shrinkToFit="1"/>
    </xf>
    <xf numFmtId="0" fontId="11" fillId="14" borderId="28" xfId="3" applyFont="1" applyFill="1" applyBorder="1" applyAlignment="1" applyProtection="1">
      <alignment horizontal="center" vertical="top" shrinkToFit="1"/>
    </xf>
    <xf numFmtId="0" fontId="11" fillId="14" borderId="0" xfId="3" applyFont="1" applyFill="1" applyBorder="1" applyAlignment="1" applyProtection="1">
      <alignment horizontal="center" vertical="top" shrinkToFit="1"/>
    </xf>
    <xf numFmtId="0" fontId="11" fillId="14" borderId="23" xfId="3" applyFont="1" applyFill="1" applyBorder="1" applyAlignment="1" applyProtection="1">
      <alignment horizontal="center" vertical="top" shrinkToFit="1"/>
    </xf>
    <xf numFmtId="0" fontId="11" fillId="14" borderId="30" xfId="3" applyFont="1" applyFill="1" applyBorder="1" applyAlignment="1" applyProtection="1">
      <alignment horizontal="center" vertical="top" shrinkToFit="1"/>
    </xf>
    <xf numFmtId="0" fontId="11" fillId="14" borderId="33" xfId="3" applyFont="1" applyFill="1" applyBorder="1" applyAlignment="1" applyProtection="1">
      <alignment horizontal="center" vertical="top" shrinkToFit="1"/>
    </xf>
    <xf numFmtId="0" fontId="11" fillId="14" borderId="36" xfId="3" applyFont="1" applyFill="1" applyBorder="1" applyAlignment="1" applyProtection="1">
      <alignment horizontal="center" vertical="top" shrinkToFit="1"/>
    </xf>
    <xf numFmtId="0" fontId="10" fillId="14" borderId="35" xfId="3" applyFont="1" applyFill="1" applyBorder="1" applyAlignment="1" applyProtection="1">
      <alignment horizontal="center" vertical="top" shrinkToFit="1"/>
    </xf>
    <xf numFmtId="0" fontId="11" fillId="14" borderId="27" xfId="3" applyFont="1" applyFill="1" applyBorder="1" applyAlignment="1" applyProtection="1">
      <alignment horizontal="center" vertical="top" shrinkToFit="1"/>
    </xf>
    <xf numFmtId="0" fontId="11" fillId="14" borderId="22" xfId="3" applyFont="1" applyFill="1" applyBorder="1" applyAlignment="1" applyProtection="1">
      <alignment horizontal="center" vertical="top" shrinkToFit="1"/>
    </xf>
    <xf numFmtId="0" fontId="11" fillId="14" borderId="29" xfId="3" applyFont="1" applyFill="1" applyBorder="1" applyAlignment="1" applyProtection="1">
      <alignment horizontal="center" vertical="top" shrinkToFit="1"/>
    </xf>
    <xf numFmtId="0" fontId="11" fillId="14" borderId="37" xfId="3" applyFont="1" applyFill="1" applyBorder="1" applyAlignment="1" applyProtection="1">
      <alignment horizontal="center" vertical="top" shrinkToFit="1"/>
    </xf>
    <xf numFmtId="0" fontId="11" fillId="14" borderId="31" xfId="3" applyFont="1" applyFill="1" applyBorder="1" applyAlignment="1" applyProtection="1">
      <alignment horizontal="center" vertical="top" shrinkToFit="1"/>
    </xf>
    <xf numFmtId="0" fontId="18" fillId="11" borderId="35" xfId="3" applyFont="1" applyFill="1" applyBorder="1" applyAlignment="1" applyProtection="1">
      <alignment horizontal="center" vertical="center" shrinkToFit="1"/>
    </xf>
    <xf numFmtId="0" fontId="18" fillId="11" borderId="32" xfId="3" applyFont="1" applyFill="1" applyBorder="1" applyAlignment="1" applyProtection="1">
      <alignment horizontal="center" vertical="center" shrinkToFit="1"/>
    </xf>
    <xf numFmtId="0" fontId="18" fillId="11" borderId="34" xfId="3" applyFont="1" applyFill="1" applyBorder="1" applyAlignment="1" applyProtection="1">
      <alignment horizontal="center" vertical="center" shrinkToFit="1"/>
    </xf>
    <xf numFmtId="0" fontId="18" fillId="11" borderId="22" xfId="3" applyFont="1" applyFill="1" applyBorder="1" applyAlignment="1" applyProtection="1">
      <alignment horizontal="center" vertical="center" shrinkToFit="1"/>
    </xf>
    <xf numFmtId="0" fontId="18" fillId="11" borderId="0" xfId="3" applyFont="1" applyFill="1" applyBorder="1" applyAlignment="1" applyProtection="1">
      <alignment horizontal="center" vertical="center" shrinkToFit="1"/>
    </xf>
    <xf numFmtId="0" fontId="18" fillId="11" borderId="23" xfId="3" applyFont="1" applyFill="1" applyBorder="1" applyAlignment="1" applyProtection="1">
      <alignment horizontal="center" vertical="center" shrinkToFit="1"/>
    </xf>
    <xf numFmtId="0" fontId="18" fillId="11" borderId="37" xfId="3" applyFont="1" applyFill="1" applyBorder="1" applyAlignment="1" applyProtection="1">
      <alignment horizontal="center" vertical="center" shrinkToFit="1"/>
    </xf>
    <xf numFmtId="0" fontId="18" fillId="11" borderId="33" xfId="3" applyFont="1" applyFill="1" applyBorder="1" applyAlignment="1" applyProtection="1">
      <alignment horizontal="center" vertical="center" shrinkToFit="1"/>
    </xf>
    <xf numFmtId="0" fontId="18" fillId="11" borderId="36" xfId="3" applyFont="1" applyFill="1" applyBorder="1" applyAlignment="1" applyProtection="1">
      <alignment horizontal="center" vertical="center" shrinkToFit="1"/>
    </xf>
    <xf numFmtId="0" fontId="14" fillId="11" borderId="31" xfId="3"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cellXfs>
  <cellStyles count="6">
    <cellStyle name="Excel Built-in Normal" xfId="4" xr:uid="{D1427A21-1D49-431C-B1BE-04D68433F044}"/>
    <cellStyle name="ハイパーリンク" xfId="5" builtinId="8"/>
    <cellStyle name="標準" xfId="0" builtinId="0"/>
    <cellStyle name="標準 2" xfId="1" xr:uid="{00000000-0005-0000-0000-000001000000}"/>
    <cellStyle name="標準 3" xfId="2" xr:uid="{00000000-0005-0000-0000-000002000000}"/>
    <cellStyle name="標準 4" xfId="3" xr:uid="{7A318309-79FE-4B9F-A0C4-579484ECDABB}"/>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71718</xdr:colOff>
      <xdr:row>1</xdr:row>
      <xdr:rowOff>546847</xdr:rowOff>
    </xdr:from>
    <xdr:to>
      <xdr:col>8</xdr:col>
      <xdr:colOff>134472</xdr:colOff>
      <xdr:row>1</xdr:row>
      <xdr:rowOff>2124635</xdr:rowOff>
    </xdr:to>
    <xdr:sp macro="" textlink="">
      <xdr:nvSpPr>
        <xdr:cNvPr id="2" name="下矢印 1">
          <a:extLst>
            <a:ext uri="{FF2B5EF4-FFF2-40B4-BE49-F238E27FC236}">
              <a16:creationId xmlns:a16="http://schemas.microsoft.com/office/drawing/2014/main" id="{B39BC1F0-8372-40D0-90C3-4AE12F494F3F}"/>
            </a:ext>
          </a:extLst>
        </xdr:cNvPr>
        <xdr:cNvSpPr/>
      </xdr:nvSpPr>
      <xdr:spPr>
        <a:xfrm>
          <a:off x="5665694" y="977153"/>
          <a:ext cx="62754" cy="1577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oneCellAnchor>
    <xdr:from>
      <xdr:col>6</xdr:col>
      <xdr:colOff>216549</xdr:colOff>
      <xdr:row>1</xdr:row>
      <xdr:rowOff>26893</xdr:rowOff>
    </xdr:from>
    <xdr:ext cx="3485875" cy="546847"/>
    <xdr:sp macro="" textlink="">
      <xdr:nvSpPr>
        <xdr:cNvPr id="3" name="テキスト ボックス 2">
          <a:extLst>
            <a:ext uri="{FF2B5EF4-FFF2-40B4-BE49-F238E27FC236}">
              <a16:creationId xmlns:a16="http://schemas.microsoft.com/office/drawing/2014/main" id="{983318D5-D18A-4A46-AEEF-7F623EAB5BAA}"/>
            </a:ext>
          </a:extLst>
        </xdr:cNvPr>
        <xdr:cNvSpPr txBox="1"/>
      </xdr:nvSpPr>
      <xdr:spPr>
        <a:xfrm>
          <a:off x="5658125" y="457199"/>
          <a:ext cx="3485875" cy="54684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1000" b="1">
              <a:solidFill>
                <a:srgbClr val="FF0000"/>
              </a:solidFill>
            </a:rPr>
            <a:t>フィルム作品の場合のみ</a:t>
          </a:r>
          <a:r>
            <a:rPr kumimoji="1" lang="ja-JP" altLang="en-US" sz="1000" b="1" baseline="0">
              <a:solidFill>
                <a:srgbClr val="FF0000"/>
              </a:solidFill>
            </a:rPr>
            <a:t> </a:t>
          </a:r>
          <a:r>
            <a:rPr kumimoji="1" lang="en-US" altLang="ja-JP" sz="1600" b="1">
              <a:solidFill>
                <a:srgbClr val="FF0000"/>
              </a:solidFill>
            </a:rPr>
            <a:t>F </a:t>
          </a:r>
          <a:r>
            <a:rPr kumimoji="1" lang="ja-JP" altLang="en-US" sz="1000" b="1">
              <a:solidFill>
                <a:srgbClr val="FF0000"/>
              </a:solidFill>
            </a:rPr>
            <a:t>を</a:t>
          </a:r>
          <a:r>
            <a:rPr kumimoji="1" lang="ja-JP" altLang="ja-JP" sz="1050" b="1">
              <a:solidFill>
                <a:srgbClr val="FF0000"/>
              </a:solidFill>
              <a:effectLst/>
              <a:latin typeface="+mn-lt"/>
              <a:ea typeface="+mn-ea"/>
              <a:cs typeface="+mn-cs"/>
            </a:rPr>
            <a:t>プルダウン（▼）から選択</a:t>
          </a:r>
          <a:r>
            <a:rPr kumimoji="1" lang="ja-JP" altLang="en-US" sz="1050" b="1">
              <a:solidFill>
                <a:srgbClr val="FF0000"/>
              </a:solidFill>
            </a:rPr>
            <a:t>。</a:t>
          </a:r>
          <a:endParaRPr kumimoji="1" lang="en-US" altLang="ja-JP" sz="1050" b="1">
            <a:solidFill>
              <a:srgbClr val="FF0000"/>
            </a:solidFill>
          </a:endParaRPr>
        </a:p>
        <a:p>
          <a:r>
            <a:rPr kumimoji="1" lang="ja-JP" altLang="en-US" sz="1050" b="1">
              <a:solidFill>
                <a:srgbClr val="FF0000"/>
              </a:solidFill>
            </a:rPr>
            <a:t>デジタル写真の場合は空白。</a:t>
          </a:r>
        </a:p>
      </xdr:txBody>
    </xdr:sp>
    <xdr:clientData/>
  </xdr:oneCellAnchor>
  <xdr:oneCellAnchor>
    <xdr:from>
      <xdr:col>5</xdr:col>
      <xdr:colOff>270862</xdr:colOff>
      <xdr:row>1</xdr:row>
      <xdr:rowOff>659128</xdr:rowOff>
    </xdr:from>
    <xdr:ext cx="2080452" cy="488355"/>
    <xdr:sp macro="" textlink="">
      <xdr:nvSpPr>
        <xdr:cNvPr id="5" name="テキスト ボックス 4">
          <a:extLst>
            <a:ext uri="{FF2B5EF4-FFF2-40B4-BE49-F238E27FC236}">
              <a16:creationId xmlns:a16="http://schemas.microsoft.com/office/drawing/2014/main" id="{A80158DE-1021-4922-A9D6-FA94DBFEBE8C}"/>
            </a:ext>
          </a:extLst>
        </xdr:cNvPr>
        <xdr:cNvSpPr txBox="1"/>
      </xdr:nvSpPr>
      <xdr:spPr>
        <a:xfrm>
          <a:off x="3614697" y="1089434"/>
          <a:ext cx="2080452" cy="48835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1050" b="1">
              <a:solidFill>
                <a:srgbClr val="FF0000"/>
              </a:solidFill>
            </a:rPr>
            <a:t>単写真は １ を入力。</a:t>
          </a:r>
          <a:endParaRPr kumimoji="1" lang="en-US" altLang="ja-JP" sz="1050" b="1">
            <a:solidFill>
              <a:srgbClr val="FF0000"/>
            </a:solidFill>
          </a:endParaRPr>
        </a:p>
        <a:p>
          <a:r>
            <a:rPr kumimoji="1" lang="ja-JP" altLang="ja-JP" sz="1050" b="1">
              <a:solidFill>
                <a:srgbClr val="FF0000"/>
              </a:solidFill>
              <a:effectLst/>
              <a:latin typeface="+mn-lt"/>
              <a:ea typeface="+mn-ea"/>
              <a:cs typeface="+mn-cs"/>
            </a:rPr>
            <a:t>組写真の場合</a:t>
          </a:r>
          <a:r>
            <a:rPr kumimoji="1" lang="ja-JP" altLang="en-US" sz="1050" b="1">
              <a:solidFill>
                <a:srgbClr val="FF0000"/>
              </a:solidFill>
              <a:effectLst/>
              <a:latin typeface="+mn-lt"/>
              <a:ea typeface="+mn-ea"/>
              <a:cs typeface="+mn-cs"/>
            </a:rPr>
            <a:t>は構成</a:t>
          </a:r>
          <a:r>
            <a:rPr kumimoji="1" lang="ja-JP" altLang="ja-JP" sz="1050" b="1">
              <a:solidFill>
                <a:srgbClr val="FF0000"/>
              </a:solidFill>
              <a:effectLst/>
              <a:latin typeface="+mn-lt"/>
              <a:ea typeface="+mn-ea"/>
              <a:cs typeface="+mn-cs"/>
            </a:rPr>
            <a:t>枚数を入力。</a:t>
          </a:r>
          <a:endParaRPr lang="ja-JP" altLang="ja-JP" sz="1050">
            <a:solidFill>
              <a:srgbClr val="FF0000"/>
            </a:solidFill>
            <a:effectLst/>
          </a:endParaRPr>
        </a:p>
        <a:p>
          <a:endParaRPr kumimoji="1" lang="ja-JP" altLang="en-US" sz="1050" b="1">
            <a:solidFill>
              <a:srgbClr val="FF0000"/>
            </a:solidFill>
          </a:endParaRPr>
        </a:p>
      </xdr:txBody>
    </xdr:sp>
    <xdr:clientData/>
  </xdr:oneCellAnchor>
  <xdr:twoCellAnchor>
    <xdr:from>
      <xdr:col>13</xdr:col>
      <xdr:colOff>131809</xdr:colOff>
      <xdr:row>1</xdr:row>
      <xdr:rowOff>1066800</xdr:rowOff>
    </xdr:from>
    <xdr:to>
      <xdr:col>13</xdr:col>
      <xdr:colOff>224118</xdr:colOff>
      <xdr:row>1</xdr:row>
      <xdr:rowOff>2106706</xdr:rowOff>
    </xdr:to>
    <xdr:sp macro="" textlink="">
      <xdr:nvSpPr>
        <xdr:cNvPr id="6" name="下矢印 6">
          <a:extLst>
            <a:ext uri="{FF2B5EF4-FFF2-40B4-BE49-F238E27FC236}">
              <a16:creationId xmlns:a16="http://schemas.microsoft.com/office/drawing/2014/main" id="{9C6C3EFF-A13E-4577-9566-19B4DEA46253}"/>
            </a:ext>
          </a:extLst>
        </xdr:cNvPr>
        <xdr:cNvSpPr/>
      </xdr:nvSpPr>
      <xdr:spPr>
        <a:xfrm>
          <a:off x="8755856" y="1497106"/>
          <a:ext cx="92309" cy="103990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oneCellAnchor>
    <xdr:from>
      <xdr:col>12</xdr:col>
      <xdr:colOff>1026401</xdr:colOff>
      <xdr:row>1</xdr:row>
      <xdr:rowOff>644141</xdr:rowOff>
    </xdr:from>
    <xdr:ext cx="1480579" cy="425758"/>
    <xdr:sp macro="" textlink="">
      <xdr:nvSpPr>
        <xdr:cNvPr id="7" name="テキスト ボックス 6">
          <a:extLst>
            <a:ext uri="{FF2B5EF4-FFF2-40B4-BE49-F238E27FC236}">
              <a16:creationId xmlns:a16="http://schemas.microsoft.com/office/drawing/2014/main" id="{96B03209-89D5-4143-87A0-53E516C1DFF0}"/>
            </a:ext>
          </a:extLst>
        </xdr:cNvPr>
        <xdr:cNvSpPr txBox="1"/>
      </xdr:nvSpPr>
      <xdr:spPr>
        <a:xfrm>
          <a:off x="9111221" y="1070861"/>
          <a:ext cx="1480579" cy="425758"/>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en-US" altLang="ja-JP" sz="1000" b="1">
              <a:solidFill>
                <a:srgbClr val="FF0000"/>
              </a:solidFill>
            </a:rPr>
            <a:t>"</a:t>
          </a:r>
          <a:r>
            <a:rPr kumimoji="1" lang="ja-JP" altLang="en-US" sz="1000" b="1">
              <a:solidFill>
                <a:srgbClr val="FF0000"/>
              </a:solidFill>
            </a:rPr>
            <a:t>学校番号</a:t>
          </a:r>
          <a:r>
            <a:rPr kumimoji="1" lang="en-US" altLang="ja-JP" sz="1000" b="1">
              <a:solidFill>
                <a:srgbClr val="FF0000"/>
              </a:solidFill>
            </a:rPr>
            <a:t>"</a:t>
          </a:r>
          <a:r>
            <a:rPr kumimoji="1" lang="ja-JP" altLang="en-US" sz="1000" b="1">
              <a:solidFill>
                <a:srgbClr val="FF0000"/>
              </a:solidFill>
            </a:rPr>
            <a:t>のシートに</a:t>
          </a:r>
          <a:endParaRPr kumimoji="1" lang="en-US" altLang="ja-JP" sz="1000" b="1">
            <a:solidFill>
              <a:srgbClr val="FF0000"/>
            </a:solidFill>
          </a:endParaRPr>
        </a:p>
        <a:p>
          <a:r>
            <a:rPr kumimoji="1" lang="ja-JP" altLang="en-US" sz="1000" b="1">
              <a:solidFill>
                <a:srgbClr val="FF0000"/>
              </a:solidFill>
            </a:rPr>
            <a:t>ある番号を入力。</a:t>
          </a:r>
        </a:p>
      </xdr:txBody>
    </xdr:sp>
    <xdr:clientData/>
  </xdr:oneCellAnchor>
  <xdr:twoCellAnchor>
    <xdr:from>
      <xdr:col>14</xdr:col>
      <xdr:colOff>84099</xdr:colOff>
      <xdr:row>1</xdr:row>
      <xdr:rowOff>1703294</xdr:rowOff>
    </xdr:from>
    <xdr:to>
      <xdr:col>14</xdr:col>
      <xdr:colOff>170330</xdr:colOff>
      <xdr:row>1</xdr:row>
      <xdr:rowOff>2097740</xdr:rowOff>
    </xdr:to>
    <xdr:sp macro="" textlink="">
      <xdr:nvSpPr>
        <xdr:cNvPr id="8" name="下矢印 8">
          <a:extLst>
            <a:ext uri="{FF2B5EF4-FFF2-40B4-BE49-F238E27FC236}">
              <a16:creationId xmlns:a16="http://schemas.microsoft.com/office/drawing/2014/main" id="{0A3D88A7-D14F-4E6D-BEBA-D9B7368077C8}"/>
            </a:ext>
          </a:extLst>
        </xdr:cNvPr>
        <xdr:cNvSpPr/>
      </xdr:nvSpPr>
      <xdr:spPr>
        <a:xfrm>
          <a:off x="9864593" y="2133600"/>
          <a:ext cx="86231" cy="39444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oneCellAnchor>
    <xdr:from>
      <xdr:col>13</xdr:col>
      <xdr:colOff>271461</xdr:colOff>
      <xdr:row>1</xdr:row>
      <xdr:rowOff>1207238</xdr:rowOff>
    </xdr:from>
    <xdr:ext cx="583903" cy="447972"/>
    <xdr:sp macro="" textlink="">
      <xdr:nvSpPr>
        <xdr:cNvPr id="9" name="テキスト ボックス 8">
          <a:extLst>
            <a:ext uri="{FF2B5EF4-FFF2-40B4-BE49-F238E27FC236}">
              <a16:creationId xmlns:a16="http://schemas.microsoft.com/office/drawing/2014/main" id="{C913C982-12FE-4AA0-A2CF-BC4427BA4620}"/>
            </a:ext>
          </a:extLst>
        </xdr:cNvPr>
        <xdr:cNvSpPr txBox="1"/>
      </xdr:nvSpPr>
      <xdr:spPr>
        <a:xfrm>
          <a:off x="8895508" y="1637544"/>
          <a:ext cx="583903" cy="44797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pPr>
            <a:lnSpc>
              <a:spcPts val="1200"/>
            </a:lnSpc>
          </a:pPr>
          <a:r>
            <a:rPr kumimoji="1" lang="ja-JP" altLang="en-US" sz="1000" b="1">
              <a:solidFill>
                <a:srgbClr val="FF0000"/>
              </a:solidFill>
            </a:rPr>
            <a:t>数字を</a:t>
          </a:r>
          <a:endParaRPr kumimoji="1" lang="en-US" altLang="ja-JP" sz="1000" b="1">
            <a:solidFill>
              <a:srgbClr val="FF0000"/>
            </a:solidFill>
          </a:endParaRPr>
        </a:p>
        <a:p>
          <a:r>
            <a:rPr kumimoji="1" lang="ja-JP" altLang="en-US" sz="1000" b="1">
              <a:solidFill>
                <a:srgbClr val="FF0000"/>
              </a:solidFill>
            </a:rPr>
            <a:t>入力</a:t>
          </a:r>
        </a:p>
      </xdr:txBody>
    </xdr:sp>
    <xdr:clientData/>
  </xdr:oneCellAnchor>
  <xdr:oneCellAnchor>
    <xdr:from>
      <xdr:col>10</xdr:col>
      <xdr:colOff>99453</xdr:colOff>
      <xdr:row>1</xdr:row>
      <xdr:rowOff>1710158</xdr:rowOff>
    </xdr:from>
    <xdr:ext cx="1036101" cy="476725"/>
    <xdr:sp macro="" textlink="">
      <xdr:nvSpPr>
        <xdr:cNvPr id="10" name="テキスト ボックス 9">
          <a:extLst>
            <a:ext uri="{FF2B5EF4-FFF2-40B4-BE49-F238E27FC236}">
              <a16:creationId xmlns:a16="http://schemas.microsoft.com/office/drawing/2014/main" id="{BC5005C2-8717-400A-8B1E-965F9462541E}"/>
            </a:ext>
          </a:extLst>
        </xdr:cNvPr>
        <xdr:cNvSpPr txBox="1"/>
      </xdr:nvSpPr>
      <xdr:spPr>
        <a:xfrm>
          <a:off x="6374747" y="2140464"/>
          <a:ext cx="1036101" cy="4767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pPr>
            <a:lnSpc>
              <a:spcPts val="1200"/>
            </a:lnSpc>
          </a:pPr>
          <a:r>
            <a:rPr kumimoji="1" lang="ja-JP" altLang="en-US" sz="1000" b="1">
              <a:solidFill>
                <a:srgbClr val="FF0000"/>
              </a:solidFill>
            </a:rPr>
            <a:t>姓と名の間に</a:t>
          </a:r>
          <a:endParaRPr kumimoji="1" lang="en-US" altLang="ja-JP" sz="1000" b="1">
            <a:solidFill>
              <a:srgbClr val="FF0000"/>
            </a:solidFill>
          </a:endParaRPr>
        </a:p>
        <a:p>
          <a:r>
            <a:rPr kumimoji="1" lang="ja-JP" altLang="en-US" sz="1000" b="1">
              <a:solidFill>
                <a:srgbClr val="FF0000"/>
              </a:solidFill>
            </a:rPr>
            <a:t>全角スペース</a:t>
          </a:r>
        </a:p>
      </xdr:txBody>
    </xdr:sp>
    <xdr:clientData/>
  </xdr:oneCellAnchor>
  <xdr:oneCellAnchor>
    <xdr:from>
      <xdr:col>12</xdr:col>
      <xdr:colOff>132006</xdr:colOff>
      <xdr:row>1</xdr:row>
      <xdr:rowOff>1532965</xdr:rowOff>
    </xdr:from>
    <xdr:ext cx="1021681" cy="577418"/>
    <xdr:sp macro="" textlink="">
      <xdr:nvSpPr>
        <xdr:cNvPr id="11" name="テキスト ボックス 10">
          <a:extLst>
            <a:ext uri="{FF2B5EF4-FFF2-40B4-BE49-F238E27FC236}">
              <a16:creationId xmlns:a16="http://schemas.microsoft.com/office/drawing/2014/main" id="{506B5A45-094B-4FAE-BA76-AC9D30C31D62}"/>
            </a:ext>
          </a:extLst>
        </xdr:cNvPr>
        <xdr:cNvSpPr txBox="1"/>
      </xdr:nvSpPr>
      <xdr:spPr>
        <a:xfrm>
          <a:off x="8370571" y="1963271"/>
          <a:ext cx="1021681" cy="57741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1000" b="1">
              <a:solidFill>
                <a:srgbClr val="FF0000"/>
              </a:solidFill>
            </a:rPr>
            <a:t>全角カタカナ</a:t>
          </a:r>
          <a:endParaRPr kumimoji="1" lang="en-US" altLang="ja-JP" sz="1000" b="1">
            <a:solidFill>
              <a:srgbClr val="FF0000"/>
            </a:solidFill>
          </a:endParaRPr>
        </a:p>
        <a:p>
          <a:pPr>
            <a:lnSpc>
              <a:spcPts val="1200"/>
            </a:lnSpc>
          </a:pPr>
          <a:r>
            <a:rPr kumimoji="1" lang="ja-JP" altLang="en-US" sz="1000" b="1">
              <a:solidFill>
                <a:srgbClr val="FF0000"/>
              </a:solidFill>
            </a:rPr>
            <a:t>姓と名の間に</a:t>
          </a:r>
          <a:endParaRPr kumimoji="1" lang="en-US" altLang="ja-JP" sz="1000" b="1">
            <a:solidFill>
              <a:srgbClr val="FF0000"/>
            </a:solidFill>
          </a:endParaRPr>
        </a:p>
        <a:p>
          <a:pPr>
            <a:lnSpc>
              <a:spcPts val="1200"/>
            </a:lnSpc>
          </a:pPr>
          <a:r>
            <a:rPr kumimoji="1" lang="ja-JP" altLang="en-US" sz="1000" b="1">
              <a:solidFill>
                <a:srgbClr val="FF0000"/>
              </a:solidFill>
            </a:rPr>
            <a:t>全角スペース</a:t>
          </a:r>
        </a:p>
      </xdr:txBody>
    </xdr:sp>
    <xdr:clientData/>
  </xdr:oneCellAnchor>
  <xdr:oneCellAnchor>
    <xdr:from>
      <xdr:col>5</xdr:col>
      <xdr:colOff>585620</xdr:colOff>
      <xdr:row>1</xdr:row>
      <xdr:rowOff>1909567</xdr:rowOff>
    </xdr:from>
    <xdr:ext cx="1024766" cy="250854"/>
    <xdr:sp macro="" textlink="">
      <xdr:nvSpPr>
        <xdr:cNvPr id="12" name="テキスト ボックス 11">
          <a:extLst>
            <a:ext uri="{FF2B5EF4-FFF2-40B4-BE49-F238E27FC236}">
              <a16:creationId xmlns:a16="http://schemas.microsoft.com/office/drawing/2014/main" id="{D711D8D8-3535-4DDF-B822-543A90605855}"/>
            </a:ext>
          </a:extLst>
        </xdr:cNvPr>
        <xdr:cNvSpPr txBox="1"/>
      </xdr:nvSpPr>
      <xdr:spPr>
        <a:xfrm>
          <a:off x="3651549" y="2339873"/>
          <a:ext cx="1024766" cy="25085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1000" b="1">
              <a:solidFill>
                <a:srgbClr val="FF0000"/>
              </a:solidFill>
            </a:rPr>
            <a:t>全角カタカナ</a:t>
          </a:r>
        </a:p>
      </xdr:txBody>
    </xdr:sp>
    <xdr:clientData/>
  </xdr:oneCellAnchor>
  <xdr:oneCellAnchor>
    <xdr:from>
      <xdr:col>4</xdr:col>
      <xdr:colOff>470703</xdr:colOff>
      <xdr:row>1</xdr:row>
      <xdr:rowOff>1909567</xdr:rowOff>
    </xdr:from>
    <xdr:ext cx="1328283" cy="254233"/>
    <xdr:sp macro="" textlink="">
      <xdr:nvSpPr>
        <xdr:cNvPr id="13" name="テキスト ボックス 12">
          <a:extLst>
            <a:ext uri="{FF2B5EF4-FFF2-40B4-BE49-F238E27FC236}">
              <a16:creationId xmlns:a16="http://schemas.microsoft.com/office/drawing/2014/main" id="{4516D382-7C76-4659-A52A-8330E15FD59A}"/>
            </a:ext>
          </a:extLst>
        </xdr:cNvPr>
        <xdr:cNvSpPr txBox="1"/>
      </xdr:nvSpPr>
      <xdr:spPr>
        <a:xfrm>
          <a:off x="1098232" y="2339873"/>
          <a:ext cx="1328283" cy="25423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1000" b="1">
              <a:solidFill>
                <a:srgbClr val="FF0000"/>
              </a:solidFill>
            </a:rPr>
            <a:t>特殊文字は使用不可</a:t>
          </a:r>
        </a:p>
      </xdr:txBody>
    </xdr:sp>
    <xdr:clientData/>
  </xdr:oneCellAnchor>
  <xdr:oneCellAnchor>
    <xdr:from>
      <xdr:col>15</xdr:col>
      <xdr:colOff>152737</xdr:colOff>
      <xdr:row>1</xdr:row>
      <xdr:rowOff>1208639</xdr:rowOff>
    </xdr:from>
    <xdr:ext cx="1367490" cy="592470"/>
    <xdr:sp macro="" textlink="">
      <xdr:nvSpPr>
        <xdr:cNvPr id="14" name="テキスト ボックス 13">
          <a:extLst>
            <a:ext uri="{FF2B5EF4-FFF2-40B4-BE49-F238E27FC236}">
              <a16:creationId xmlns:a16="http://schemas.microsoft.com/office/drawing/2014/main" id="{95864AEC-81EF-4093-B5BE-BBF78C66A731}"/>
            </a:ext>
          </a:extLst>
        </xdr:cNvPr>
        <xdr:cNvSpPr txBox="1"/>
      </xdr:nvSpPr>
      <xdr:spPr>
        <a:xfrm>
          <a:off x="9395349" y="1638945"/>
          <a:ext cx="1367490" cy="59247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000" b="1">
              <a:solidFill>
                <a:srgbClr val="FF0000"/>
              </a:solidFill>
            </a:rPr>
            <a:t>黄色のセルには</a:t>
          </a:r>
          <a:endParaRPr kumimoji="1" lang="en-US" altLang="ja-JP" sz="1000" b="1">
            <a:solidFill>
              <a:srgbClr val="FF0000"/>
            </a:solidFill>
          </a:endParaRPr>
        </a:p>
        <a:p>
          <a:r>
            <a:rPr kumimoji="1" lang="ja-JP" altLang="en-US" sz="1000" b="1">
              <a:solidFill>
                <a:srgbClr val="FF0000"/>
              </a:solidFill>
            </a:rPr>
            <a:t>直接入力しない。</a:t>
          </a:r>
          <a:endParaRPr kumimoji="1" lang="en-US" altLang="ja-JP" sz="1000" b="1">
            <a:solidFill>
              <a:srgbClr val="FF0000"/>
            </a:solidFill>
          </a:endParaRPr>
        </a:p>
        <a:p>
          <a:r>
            <a:rPr kumimoji="1" lang="ja-JP" altLang="en-US" sz="1000" b="1">
              <a:solidFill>
                <a:srgbClr val="FF0000"/>
              </a:solidFill>
            </a:rPr>
            <a:t>自動で反映されます。</a:t>
          </a:r>
        </a:p>
      </xdr:txBody>
    </xdr:sp>
    <xdr:clientData/>
  </xdr:oneCellAnchor>
  <xdr:twoCellAnchor>
    <xdr:from>
      <xdr:col>15</xdr:col>
      <xdr:colOff>591670</xdr:colOff>
      <xdr:row>1</xdr:row>
      <xdr:rowOff>1810870</xdr:rowOff>
    </xdr:from>
    <xdr:to>
      <xdr:col>15</xdr:col>
      <xdr:colOff>663389</xdr:colOff>
      <xdr:row>1</xdr:row>
      <xdr:rowOff>2061882</xdr:rowOff>
    </xdr:to>
    <xdr:sp macro="" textlink="">
      <xdr:nvSpPr>
        <xdr:cNvPr id="15" name="下矢印 15">
          <a:extLst>
            <a:ext uri="{FF2B5EF4-FFF2-40B4-BE49-F238E27FC236}">
              <a16:creationId xmlns:a16="http://schemas.microsoft.com/office/drawing/2014/main" id="{D97BDE31-49B8-4DD7-BB06-43B077250212}"/>
            </a:ext>
          </a:extLst>
        </xdr:cNvPr>
        <xdr:cNvSpPr/>
      </xdr:nvSpPr>
      <xdr:spPr>
        <a:xfrm>
          <a:off x="9834282" y="2241176"/>
          <a:ext cx="71719" cy="25101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oneCellAnchor>
    <xdr:from>
      <xdr:col>4</xdr:col>
      <xdr:colOff>79619</xdr:colOff>
      <xdr:row>1</xdr:row>
      <xdr:rowOff>78666</xdr:rowOff>
    </xdr:from>
    <xdr:ext cx="3255953" cy="473364"/>
    <xdr:sp macro="" textlink="">
      <xdr:nvSpPr>
        <xdr:cNvPr id="16" name="テキスト ボックス 15">
          <a:extLst>
            <a:ext uri="{FF2B5EF4-FFF2-40B4-BE49-F238E27FC236}">
              <a16:creationId xmlns:a16="http://schemas.microsoft.com/office/drawing/2014/main" id="{88DA0A73-3069-4922-B7B7-732F6002C838}"/>
            </a:ext>
          </a:extLst>
        </xdr:cNvPr>
        <xdr:cNvSpPr txBox="1"/>
      </xdr:nvSpPr>
      <xdr:spPr>
        <a:xfrm>
          <a:off x="707148" y="508972"/>
          <a:ext cx="3255953" cy="473364"/>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400" b="1">
              <a:solidFill>
                <a:srgbClr val="FF0000"/>
              </a:solidFill>
            </a:rPr>
            <a:t>水色のセルにのみ入力</a:t>
          </a:r>
        </a:p>
      </xdr:txBody>
    </xdr:sp>
    <xdr:clientData/>
  </xdr:oneCellAnchor>
  <xdr:twoCellAnchor>
    <xdr:from>
      <xdr:col>9</xdr:col>
      <xdr:colOff>196271</xdr:colOff>
      <xdr:row>1</xdr:row>
      <xdr:rowOff>1512093</xdr:rowOff>
    </xdr:from>
    <xdr:to>
      <xdr:col>9</xdr:col>
      <xdr:colOff>259976</xdr:colOff>
      <xdr:row>1</xdr:row>
      <xdr:rowOff>2124634</xdr:rowOff>
    </xdr:to>
    <xdr:sp macro="" textlink="">
      <xdr:nvSpPr>
        <xdr:cNvPr id="17" name="下矢印 15">
          <a:extLst>
            <a:ext uri="{FF2B5EF4-FFF2-40B4-BE49-F238E27FC236}">
              <a16:creationId xmlns:a16="http://schemas.microsoft.com/office/drawing/2014/main" id="{0993A945-086C-4D76-8512-894A3D9AFDE5}"/>
            </a:ext>
          </a:extLst>
        </xdr:cNvPr>
        <xdr:cNvSpPr/>
      </xdr:nvSpPr>
      <xdr:spPr>
        <a:xfrm>
          <a:off x="6032295" y="1942399"/>
          <a:ext cx="63705" cy="61254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oneCellAnchor>
    <xdr:from>
      <xdr:col>8</xdr:col>
      <xdr:colOff>209757</xdr:colOff>
      <xdr:row>1</xdr:row>
      <xdr:rowOff>723383</xdr:rowOff>
    </xdr:from>
    <xdr:ext cx="1278384" cy="997840"/>
    <xdr:sp macro="" textlink="">
      <xdr:nvSpPr>
        <xdr:cNvPr id="18" name="テキスト ボックス 17">
          <a:extLst>
            <a:ext uri="{FF2B5EF4-FFF2-40B4-BE49-F238E27FC236}">
              <a16:creationId xmlns:a16="http://schemas.microsoft.com/office/drawing/2014/main" id="{67D9DB00-086E-4E98-A047-1906CA92FC9D}"/>
            </a:ext>
          </a:extLst>
        </xdr:cNvPr>
        <xdr:cNvSpPr txBox="1"/>
      </xdr:nvSpPr>
      <xdr:spPr>
        <a:xfrm>
          <a:off x="5947169" y="1153689"/>
          <a:ext cx="1278384" cy="99784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kumimoji="1" lang="ja-JP" altLang="en-US" sz="1600" b="1">
              <a:solidFill>
                <a:srgbClr val="FF0000"/>
              </a:solidFill>
              <a:effectLst/>
              <a:latin typeface="+mn-lt"/>
              <a:ea typeface="+mn-ea"/>
              <a:cs typeface="+mn-cs"/>
            </a:rPr>
            <a:t>よこ</a:t>
          </a:r>
          <a:r>
            <a:rPr kumimoji="1" lang="ja-JP" altLang="ja-JP" sz="1600" b="1">
              <a:solidFill>
                <a:srgbClr val="FF0000"/>
              </a:solidFill>
              <a:effectLst/>
              <a:latin typeface="+mn-lt"/>
              <a:ea typeface="+mn-ea"/>
              <a:cs typeface="+mn-cs"/>
            </a:rPr>
            <a:t>長</a:t>
          </a:r>
          <a:r>
            <a:rPr kumimoji="1" lang="en-US" altLang="ja-JP" sz="1000" b="1" baseline="0">
              <a:solidFill>
                <a:srgbClr val="FF0000"/>
              </a:solidFill>
              <a:effectLst/>
              <a:latin typeface="+mn-lt"/>
              <a:ea typeface="+mn-ea"/>
              <a:cs typeface="+mn-cs"/>
            </a:rPr>
            <a:t>  </a:t>
          </a:r>
          <a:r>
            <a:rPr kumimoji="1" lang="ja-JP" altLang="en-US" sz="1600" b="1">
              <a:solidFill>
                <a:srgbClr val="FF0000"/>
              </a:solidFill>
            </a:rPr>
            <a:t>縦長</a:t>
          </a:r>
          <a:r>
            <a:rPr kumimoji="1" lang="ja-JP" altLang="en-US" sz="1000" b="1" baseline="0">
              <a:solidFill>
                <a:srgbClr val="FF0000"/>
              </a:solidFill>
            </a:rPr>
            <a:t>  </a:t>
          </a:r>
          <a:r>
            <a:rPr kumimoji="1" lang="en-US" altLang="ja-JP" sz="1600" b="1">
              <a:solidFill>
                <a:srgbClr val="FF0000"/>
              </a:solidFill>
            </a:rPr>
            <a:t>1</a:t>
          </a:r>
          <a:r>
            <a:rPr kumimoji="1" lang="ja-JP" altLang="en-US" sz="1600" b="1">
              <a:solidFill>
                <a:srgbClr val="FF0000"/>
              </a:solidFill>
            </a:rPr>
            <a:t>対</a:t>
          </a:r>
          <a:r>
            <a:rPr kumimoji="1" lang="en-US" altLang="ja-JP" sz="1600" b="1">
              <a:solidFill>
                <a:srgbClr val="FF0000"/>
              </a:solidFill>
            </a:rPr>
            <a:t>1 </a:t>
          </a:r>
          <a:r>
            <a:rPr kumimoji="1" lang="ja-JP" altLang="en-US" sz="1000" b="1">
              <a:solidFill>
                <a:srgbClr val="FF0000"/>
              </a:solidFill>
            </a:rPr>
            <a:t>のいずれかをプルダウン（▼）から選択。</a:t>
          </a:r>
        </a:p>
      </xdr:txBody>
    </xdr:sp>
    <xdr:clientData/>
  </xdr:oneCellAnchor>
  <xdr:oneCellAnchor>
    <xdr:from>
      <xdr:col>18</xdr:col>
      <xdr:colOff>264402</xdr:colOff>
      <xdr:row>1</xdr:row>
      <xdr:rowOff>617247</xdr:rowOff>
    </xdr:from>
    <xdr:ext cx="1991118" cy="1148800"/>
    <xdr:sp macro="" textlink="">
      <xdr:nvSpPr>
        <xdr:cNvPr id="19" name="テキスト ボックス 18">
          <a:extLst>
            <a:ext uri="{FF2B5EF4-FFF2-40B4-BE49-F238E27FC236}">
              <a16:creationId xmlns:a16="http://schemas.microsoft.com/office/drawing/2014/main" id="{0CC7A8D5-9DAD-4BD4-BDB6-9DD073A8E154}"/>
            </a:ext>
          </a:extLst>
        </xdr:cNvPr>
        <xdr:cNvSpPr txBox="1"/>
      </xdr:nvSpPr>
      <xdr:spPr>
        <a:xfrm>
          <a:off x="15359622" y="1043967"/>
          <a:ext cx="1991118" cy="11488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kumimoji="1" lang="ja-JP" altLang="en-US" sz="1400" b="1">
              <a:solidFill>
                <a:srgbClr val="FF0000"/>
              </a:solidFill>
              <a:latin typeface="+mn-ea"/>
              <a:ea typeface="+mn-ea"/>
            </a:rPr>
            <a:t>これより右は入力せずに、応募票を印刷した後、手書きでも</a:t>
          </a:r>
          <a:r>
            <a:rPr kumimoji="1" lang="en-US" altLang="ja-JP" sz="1400" b="1">
              <a:solidFill>
                <a:srgbClr val="FF0000"/>
              </a:solidFill>
              <a:latin typeface="+mn-ea"/>
              <a:ea typeface="+mn-ea"/>
            </a:rPr>
            <a:t>OK</a:t>
          </a:r>
          <a:r>
            <a:rPr kumimoji="1" lang="ja-JP" altLang="en-US" sz="1400" b="1">
              <a:solidFill>
                <a:srgbClr val="FF0000"/>
              </a:solidFill>
              <a:latin typeface="+mn-ea"/>
              <a:ea typeface="+mn-ea"/>
            </a:rPr>
            <a:t>です。わかる範囲で</a:t>
          </a:r>
          <a:r>
            <a:rPr kumimoji="1" lang="en-US" altLang="ja-JP" sz="1400" b="1">
              <a:solidFill>
                <a:srgbClr val="FF0000"/>
              </a:solidFill>
              <a:latin typeface="+mn-ea"/>
              <a:ea typeface="+mn-ea"/>
            </a:rPr>
            <a:t>OK</a:t>
          </a:r>
          <a:r>
            <a:rPr kumimoji="1" lang="ja-JP" altLang="en-US" sz="1400" b="1">
              <a:solidFill>
                <a:srgbClr val="FF0000"/>
              </a:solidFill>
              <a:latin typeface="+mn-ea"/>
              <a:ea typeface="+mn-ea"/>
            </a:rPr>
            <a:t>です。</a:t>
          </a:r>
        </a:p>
      </xdr:txBody>
    </xdr:sp>
    <xdr:clientData/>
  </xdr:oneCellAnchor>
  <xdr:twoCellAnchor>
    <xdr:from>
      <xdr:col>7</xdr:col>
      <xdr:colOff>71717</xdr:colOff>
      <xdr:row>1</xdr:row>
      <xdr:rowOff>1156447</xdr:rowOff>
    </xdr:from>
    <xdr:to>
      <xdr:col>7</xdr:col>
      <xdr:colOff>134470</xdr:colOff>
      <xdr:row>1</xdr:row>
      <xdr:rowOff>2124635</xdr:rowOff>
    </xdr:to>
    <xdr:sp macro="" textlink="">
      <xdr:nvSpPr>
        <xdr:cNvPr id="20" name="下矢印 15">
          <a:extLst>
            <a:ext uri="{FF2B5EF4-FFF2-40B4-BE49-F238E27FC236}">
              <a16:creationId xmlns:a16="http://schemas.microsoft.com/office/drawing/2014/main" id="{4C4049CA-941D-44D7-9693-3E2754420D20}"/>
            </a:ext>
          </a:extLst>
        </xdr:cNvPr>
        <xdr:cNvSpPr/>
      </xdr:nvSpPr>
      <xdr:spPr>
        <a:xfrm>
          <a:off x="5441576" y="1586753"/>
          <a:ext cx="62753" cy="9681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6</xdr:col>
      <xdr:colOff>138001</xdr:colOff>
      <xdr:row>1</xdr:row>
      <xdr:rowOff>1792940</xdr:rowOff>
    </xdr:from>
    <xdr:to>
      <xdr:col>6</xdr:col>
      <xdr:colOff>197223</xdr:colOff>
      <xdr:row>1</xdr:row>
      <xdr:rowOff>2061881</xdr:rowOff>
    </xdr:to>
    <xdr:sp macro="" textlink="">
      <xdr:nvSpPr>
        <xdr:cNvPr id="22" name="下矢印 15">
          <a:extLst>
            <a:ext uri="{FF2B5EF4-FFF2-40B4-BE49-F238E27FC236}">
              <a16:creationId xmlns:a16="http://schemas.microsoft.com/office/drawing/2014/main" id="{5A1C6B26-4E74-4D4A-BC7C-D9C34AE461B6}"/>
            </a:ext>
          </a:extLst>
        </xdr:cNvPr>
        <xdr:cNvSpPr/>
      </xdr:nvSpPr>
      <xdr:spPr>
        <a:xfrm>
          <a:off x="5113413" y="2223246"/>
          <a:ext cx="59222" cy="26894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oneCellAnchor>
    <xdr:from>
      <xdr:col>4</xdr:col>
      <xdr:colOff>79620</xdr:colOff>
      <xdr:row>1</xdr:row>
      <xdr:rowOff>643443</xdr:rowOff>
    </xdr:from>
    <xdr:ext cx="2152592" cy="473364"/>
    <xdr:sp macro="" textlink="">
      <xdr:nvSpPr>
        <xdr:cNvPr id="23" name="テキスト ボックス 22">
          <a:extLst>
            <a:ext uri="{FF2B5EF4-FFF2-40B4-BE49-F238E27FC236}">
              <a16:creationId xmlns:a16="http://schemas.microsoft.com/office/drawing/2014/main" id="{0FCD8EF7-BCC6-4169-8468-0D0E186897AE}"/>
            </a:ext>
          </a:extLst>
        </xdr:cNvPr>
        <xdr:cNvSpPr txBox="1"/>
      </xdr:nvSpPr>
      <xdr:spPr>
        <a:xfrm>
          <a:off x="1173314" y="1073749"/>
          <a:ext cx="2152592" cy="473364"/>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400" b="1">
              <a:solidFill>
                <a:srgbClr val="FF0000"/>
              </a:solidFill>
            </a:rPr>
            <a:t>行の挿入禁止</a:t>
          </a:r>
        </a:p>
      </xdr:txBody>
    </xdr:sp>
    <xdr:clientData/>
  </xdr:oneCellAnchor>
  <xdr:twoCellAnchor>
    <xdr:from>
      <xdr:col>11</xdr:col>
      <xdr:colOff>57205</xdr:colOff>
      <xdr:row>1</xdr:row>
      <xdr:rowOff>1497106</xdr:rowOff>
    </xdr:from>
    <xdr:to>
      <xdr:col>11</xdr:col>
      <xdr:colOff>125506</xdr:colOff>
      <xdr:row>1</xdr:row>
      <xdr:rowOff>2097740</xdr:rowOff>
    </xdr:to>
    <xdr:sp macro="" textlink="">
      <xdr:nvSpPr>
        <xdr:cNvPr id="24" name="下矢印 8">
          <a:extLst>
            <a:ext uri="{FF2B5EF4-FFF2-40B4-BE49-F238E27FC236}">
              <a16:creationId xmlns:a16="http://schemas.microsoft.com/office/drawing/2014/main" id="{A3CAE4BC-55E2-43A7-B19E-BDA906DB7DA9}"/>
            </a:ext>
          </a:extLst>
        </xdr:cNvPr>
        <xdr:cNvSpPr/>
      </xdr:nvSpPr>
      <xdr:spPr>
        <a:xfrm>
          <a:off x="8089581" y="1927412"/>
          <a:ext cx="68301" cy="6006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oneCellAnchor>
    <xdr:from>
      <xdr:col>11</xdr:col>
      <xdr:colOff>26276</xdr:colOff>
      <xdr:row>1</xdr:row>
      <xdr:rowOff>654423</xdr:rowOff>
    </xdr:from>
    <xdr:ext cx="923983" cy="851647"/>
    <xdr:sp macro="" textlink="">
      <xdr:nvSpPr>
        <xdr:cNvPr id="25" name="テキスト ボックス 24">
          <a:extLst>
            <a:ext uri="{FF2B5EF4-FFF2-40B4-BE49-F238E27FC236}">
              <a16:creationId xmlns:a16="http://schemas.microsoft.com/office/drawing/2014/main" id="{999E5886-1C4A-4571-B7E8-0A4AD14F18BE}"/>
            </a:ext>
          </a:extLst>
        </xdr:cNvPr>
        <xdr:cNvSpPr txBox="1"/>
      </xdr:nvSpPr>
      <xdr:spPr>
        <a:xfrm>
          <a:off x="8058652" y="1084729"/>
          <a:ext cx="923983" cy="85164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kumimoji="1" lang="ja-JP" altLang="en-US" sz="1600" b="1">
              <a:solidFill>
                <a:srgbClr val="FF0000"/>
              </a:solidFill>
            </a:rPr>
            <a:t>シート</a:t>
          </a:r>
          <a:endParaRPr kumimoji="1" lang="en-US" altLang="ja-JP" sz="1600" b="1">
            <a:solidFill>
              <a:srgbClr val="FF0000"/>
            </a:solidFill>
          </a:endParaRPr>
        </a:p>
        <a:p>
          <a:r>
            <a:rPr kumimoji="1" lang="en-US" altLang="ja-JP" sz="1400" b="1">
              <a:solidFill>
                <a:srgbClr val="FF0000"/>
              </a:solidFill>
            </a:rPr>
            <a:t>"</a:t>
          </a:r>
          <a:r>
            <a:rPr kumimoji="1" lang="en-US" altLang="ja-JP" sz="1600" b="1">
              <a:solidFill>
                <a:srgbClr val="FF0000"/>
              </a:solidFill>
            </a:rPr>
            <a:t>0</a:t>
          </a:r>
          <a:r>
            <a:rPr kumimoji="1" lang="ja-JP" altLang="en-US" sz="1600" b="1">
              <a:solidFill>
                <a:srgbClr val="FF0000"/>
              </a:solidFill>
            </a:rPr>
            <a:t>説明</a:t>
          </a:r>
          <a:r>
            <a:rPr kumimoji="1" lang="en-US" altLang="ja-JP" sz="1400" b="1">
              <a:solidFill>
                <a:srgbClr val="FF0000"/>
              </a:solidFill>
            </a:rPr>
            <a:t>"</a:t>
          </a:r>
        </a:p>
        <a:p>
          <a:r>
            <a:rPr kumimoji="1" lang="ja-JP" altLang="en-US" sz="1050" b="1">
              <a:solidFill>
                <a:srgbClr val="FF0000"/>
              </a:solidFill>
            </a:rPr>
            <a:t>を参照。</a:t>
          </a:r>
        </a:p>
      </xdr:txBody>
    </xdr:sp>
    <xdr:clientData/>
  </xdr:oneCellAnchor>
  <xdr:oneCellAnchor>
    <xdr:from>
      <xdr:col>4</xdr:col>
      <xdr:colOff>1290918</xdr:colOff>
      <xdr:row>1</xdr:row>
      <xdr:rowOff>1223904</xdr:rowOff>
    </xdr:from>
    <xdr:ext cx="3012142" cy="595931"/>
    <xdr:sp macro="" textlink="">
      <xdr:nvSpPr>
        <xdr:cNvPr id="21" name="テキスト ボックス 20">
          <a:extLst>
            <a:ext uri="{FF2B5EF4-FFF2-40B4-BE49-F238E27FC236}">
              <a16:creationId xmlns:a16="http://schemas.microsoft.com/office/drawing/2014/main" id="{6B7FBF06-F102-4BA9-850B-F2DF60D21B8F}"/>
            </a:ext>
          </a:extLst>
        </xdr:cNvPr>
        <xdr:cNvSpPr txBox="1"/>
      </xdr:nvSpPr>
      <xdr:spPr>
        <a:xfrm>
          <a:off x="2384612" y="1654210"/>
          <a:ext cx="3012142" cy="59593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1050" b="1">
              <a:solidFill>
                <a:srgbClr val="FF0000"/>
              </a:solidFill>
            </a:rPr>
            <a:t>カラー写真は </a:t>
          </a:r>
          <a:r>
            <a:rPr kumimoji="1" lang="en-US" altLang="ja-JP" sz="1600" b="1">
              <a:solidFill>
                <a:srgbClr val="FF0000"/>
              </a:solidFill>
            </a:rPr>
            <a:t>C</a:t>
          </a:r>
          <a:r>
            <a:rPr kumimoji="1" lang="en-US" altLang="ja-JP" sz="1050" b="1">
              <a:solidFill>
                <a:srgbClr val="FF0000"/>
              </a:solidFill>
            </a:rPr>
            <a:t> </a:t>
          </a:r>
          <a:r>
            <a:rPr kumimoji="1" lang="ja-JP" altLang="en-US" sz="1050" b="1">
              <a:solidFill>
                <a:srgbClr val="FF0000"/>
              </a:solidFill>
            </a:rPr>
            <a:t>を</a:t>
          </a:r>
          <a:r>
            <a:rPr kumimoji="1" lang="ja-JP" altLang="ja-JP" sz="1050" b="1">
              <a:solidFill>
                <a:srgbClr val="FF0000"/>
              </a:solidFill>
              <a:effectLst/>
              <a:latin typeface="+mn-lt"/>
              <a:ea typeface="+mn-ea"/>
              <a:cs typeface="+mn-cs"/>
            </a:rPr>
            <a:t>プルダウン（▼）から選択</a:t>
          </a:r>
          <a:r>
            <a:rPr kumimoji="1" lang="ja-JP" altLang="en-US" sz="1050" b="1">
              <a:solidFill>
                <a:srgbClr val="FF0000"/>
              </a:solidFill>
            </a:rPr>
            <a:t>。</a:t>
          </a:r>
          <a:endParaRPr kumimoji="1" lang="en-US" altLang="ja-JP" sz="1050" b="1">
            <a:solidFill>
              <a:srgbClr val="FF0000"/>
            </a:solidFill>
          </a:endParaRPr>
        </a:p>
        <a:p>
          <a:r>
            <a:rPr kumimoji="1" lang="ja-JP" altLang="en-US" sz="1050" b="1">
              <a:solidFill>
                <a:srgbClr val="FF0000"/>
              </a:solidFill>
              <a:effectLst/>
              <a:latin typeface="+mn-lt"/>
              <a:ea typeface="+mn-ea"/>
              <a:cs typeface="+mn-cs"/>
            </a:rPr>
            <a:t>白黒写真は </a:t>
          </a:r>
          <a:r>
            <a:rPr kumimoji="1" lang="en-US" altLang="ja-JP" sz="1600" b="1">
              <a:solidFill>
                <a:srgbClr val="FF0000"/>
              </a:solidFill>
              <a:effectLst/>
              <a:latin typeface="+mn-lt"/>
              <a:ea typeface="+mn-ea"/>
              <a:cs typeface="+mn-cs"/>
            </a:rPr>
            <a:t>M</a:t>
          </a:r>
          <a:r>
            <a:rPr kumimoji="1" lang="en-US" altLang="ja-JP" sz="1050" b="1">
              <a:solidFill>
                <a:srgbClr val="FF0000"/>
              </a:solidFill>
              <a:effectLst/>
              <a:latin typeface="+mn-lt"/>
              <a:ea typeface="+mn-ea"/>
              <a:cs typeface="+mn-cs"/>
            </a:rPr>
            <a:t> </a:t>
          </a:r>
          <a:r>
            <a:rPr kumimoji="1" lang="ja-JP" altLang="ja-JP" sz="1050" b="1">
              <a:solidFill>
                <a:srgbClr val="FF0000"/>
              </a:solidFill>
              <a:effectLst/>
              <a:latin typeface="+mn-lt"/>
              <a:ea typeface="+mn-ea"/>
              <a:cs typeface="+mn-cs"/>
            </a:rPr>
            <a:t>をプルダウン（▼）から選択。</a:t>
          </a:r>
          <a:endParaRPr lang="ja-JP" altLang="ja-JP" sz="1050">
            <a:solidFill>
              <a:srgbClr val="FF0000"/>
            </a:solidFill>
            <a:effectLst/>
          </a:endParaRPr>
        </a:p>
        <a:p>
          <a:endParaRPr kumimoji="1" lang="ja-JP" altLang="en-US" sz="105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hphp.club/index.html"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J330"/>
  <sheetViews>
    <sheetView zoomScaleNormal="100" zoomScaleSheetLayoutView="100" workbookViewId="0">
      <selection activeCell="B4" sqref="B4"/>
    </sheetView>
  </sheetViews>
  <sheetFormatPr defaultColWidth="9.140625" defaultRowHeight="14.75" customHeight="1"/>
  <cols>
    <col min="1" max="1" width="18.35546875" customWidth="1"/>
    <col min="2" max="2" width="10.35546875" customWidth="1"/>
    <col min="3" max="3" width="26.42578125" bestFit="1" customWidth="1"/>
    <col min="4" max="4" width="7.85546875" customWidth="1"/>
    <col min="5" max="5" width="9.140625" style="1"/>
    <col min="6" max="9" width="9.140625" style="1" hidden="1" customWidth="1"/>
    <col min="10" max="10" width="0" style="1" hidden="1" customWidth="1"/>
    <col min="11" max="16384" width="9.140625" style="1"/>
  </cols>
  <sheetData>
    <row r="1" spans="1:10" ht="14.75" customHeight="1">
      <c r="A1" s="24" t="s">
        <v>363</v>
      </c>
      <c r="B1" s="22" t="s">
        <v>242</v>
      </c>
      <c r="C1" s="22" t="s">
        <v>143</v>
      </c>
      <c r="D1" s="22" t="s">
        <v>144</v>
      </c>
      <c r="F1" s="28" t="s">
        <v>237</v>
      </c>
      <c r="G1" s="35" t="s">
        <v>407</v>
      </c>
      <c r="H1" s="35" t="s">
        <v>406</v>
      </c>
      <c r="I1" s="35" t="s">
        <v>313</v>
      </c>
      <c r="J1" s="35" t="s">
        <v>343</v>
      </c>
    </row>
    <row r="2" spans="1:10" ht="12.4">
      <c r="B2" s="22">
        <v>101</v>
      </c>
      <c r="C2" s="22" t="s">
        <v>1</v>
      </c>
      <c r="D2" s="22" t="s">
        <v>2</v>
      </c>
      <c r="E2" s="2"/>
      <c r="F2" s="1" t="s">
        <v>403</v>
      </c>
      <c r="G2" s="3" t="s">
        <v>309</v>
      </c>
      <c r="H2" s="1">
        <v>1</v>
      </c>
      <c r="I2" s="3" t="s">
        <v>312</v>
      </c>
      <c r="J2" s="1">
        <v>1</v>
      </c>
    </row>
    <row r="3" spans="1:10" ht="12.4">
      <c r="A3" t="s">
        <v>248</v>
      </c>
      <c r="B3" s="22">
        <v>102</v>
      </c>
      <c r="C3" s="22" t="s">
        <v>3</v>
      </c>
      <c r="D3" s="22" t="s">
        <v>2</v>
      </c>
      <c r="E3" s="2"/>
      <c r="F3" s="1" t="s">
        <v>404</v>
      </c>
      <c r="G3" s="3" t="s">
        <v>310</v>
      </c>
      <c r="H3" s="1">
        <v>2</v>
      </c>
    </row>
    <row r="4" spans="1:10" ht="12.4">
      <c r="A4" t="s">
        <v>249</v>
      </c>
      <c r="B4" s="22">
        <v>103</v>
      </c>
      <c r="C4" s="22" t="s">
        <v>4</v>
      </c>
      <c r="D4" s="22" t="s">
        <v>2</v>
      </c>
      <c r="E4" s="2"/>
      <c r="F4" s="23" t="s">
        <v>239</v>
      </c>
      <c r="H4" s="1">
        <v>3</v>
      </c>
    </row>
    <row r="5" spans="1:10" ht="12.4">
      <c r="B5" s="22">
        <v>104</v>
      </c>
      <c r="C5" s="22" t="s">
        <v>5</v>
      </c>
      <c r="D5" s="22" t="s">
        <v>2</v>
      </c>
      <c r="E5" s="2"/>
      <c r="H5" s="1">
        <v>4</v>
      </c>
    </row>
    <row r="6" spans="1:10" ht="12.4">
      <c r="A6" t="s">
        <v>261</v>
      </c>
      <c r="B6" s="22">
        <v>105</v>
      </c>
      <c r="C6" s="22" t="s">
        <v>6</v>
      </c>
      <c r="D6" s="22" t="s">
        <v>2</v>
      </c>
      <c r="E6" s="2"/>
      <c r="H6" s="1">
        <v>5</v>
      </c>
    </row>
    <row r="7" spans="1:10" ht="12.4">
      <c r="A7" t="s">
        <v>250</v>
      </c>
      <c r="B7" s="22">
        <v>106</v>
      </c>
      <c r="C7" s="22" t="s">
        <v>216</v>
      </c>
      <c r="D7" s="22" t="s">
        <v>200</v>
      </c>
      <c r="E7" s="2"/>
      <c r="H7" s="1">
        <v>6</v>
      </c>
    </row>
    <row r="8" spans="1:10" ht="12.4">
      <c r="B8" s="22">
        <v>107</v>
      </c>
      <c r="C8" s="22" t="s">
        <v>7</v>
      </c>
      <c r="D8" s="22" t="s">
        <v>2</v>
      </c>
      <c r="E8" s="2"/>
      <c r="H8" s="1">
        <v>7</v>
      </c>
    </row>
    <row r="9" spans="1:10" ht="12.4">
      <c r="A9" t="s">
        <v>251</v>
      </c>
      <c r="B9" s="22">
        <v>108</v>
      </c>
      <c r="C9" s="22" t="s">
        <v>8</v>
      </c>
      <c r="D9" s="22" t="s">
        <v>2</v>
      </c>
      <c r="E9" s="2"/>
      <c r="H9" s="1">
        <v>8</v>
      </c>
    </row>
    <row r="10" spans="1:10" ht="12.4">
      <c r="A10" t="s">
        <v>252</v>
      </c>
      <c r="B10" s="22">
        <v>109</v>
      </c>
      <c r="C10" s="22" t="s">
        <v>9</v>
      </c>
      <c r="D10" s="22" t="s">
        <v>2</v>
      </c>
      <c r="E10" s="2"/>
      <c r="H10" s="1">
        <v>9</v>
      </c>
    </row>
    <row r="11" spans="1:10" ht="12.4">
      <c r="B11" s="22">
        <v>110</v>
      </c>
      <c r="C11" s="22" t="s">
        <v>10</v>
      </c>
      <c r="D11" s="22" t="s">
        <v>200</v>
      </c>
      <c r="E11" s="2"/>
      <c r="H11" s="1">
        <v>10</v>
      </c>
    </row>
    <row r="12" spans="1:10" ht="12.4">
      <c r="A12" t="s">
        <v>253</v>
      </c>
      <c r="B12" s="22">
        <v>111</v>
      </c>
      <c r="C12" s="22" t="s">
        <v>11</v>
      </c>
      <c r="D12" s="22" t="s">
        <v>2</v>
      </c>
      <c r="E12" s="2"/>
      <c r="H12" s="1">
        <v>11</v>
      </c>
    </row>
    <row r="13" spans="1:10" ht="12.4">
      <c r="A13" t="s">
        <v>254</v>
      </c>
      <c r="B13" s="22">
        <v>112</v>
      </c>
      <c r="C13" s="22" t="s">
        <v>12</v>
      </c>
      <c r="D13" s="22" t="s">
        <v>2</v>
      </c>
      <c r="E13" s="2"/>
      <c r="H13" s="1">
        <v>12</v>
      </c>
    </row>
    <row r="14" spans="1:10" ht="12.4">
      <c r="B14" s="22">
        <v>113</v>
      </c>
      <c r="C14" s="22" t="s">
        <v>13</v>
      </c>
      <c r="D14" s="22" t="s">
        <v>2</v>
      </c>
      <c r="E14" s="2"/>
      <c r="H14" s="1">
        <v>13</v>
      </c>
    </row>
    <row r="15" spans="1:10" ht="12.4">
      <c r="A15" t="s">
        <v>255</v>
      </c>
      <c r="B15" s="22">
        <v>114</v>
      </c>
      <c r="C15" s="22" t="s">
        <v>14</v>
      </c>
      <c r="D15" s="22" t="s">
        <v>2</v>
      </c>
      <c r="E15" s="2"/>
      <c r="H15" s="1">
        <v>14</v>
      </c>
    </row>
    <row r="16" spans="1:10" ht="12.4">
      <c r="A16" t="s">
        <v>256</v>
      </c>
      <c r="B16" s="22">
        <v>115</v>
      </c>
      <c r="C16" s="22" t="s">
        <v>15</v>
      </c>
      <c r="D16" s="22" t="s">
        <v>2</v>
      </c>
      <c r="E16" s="2"/>
      <c r="H16" s="1">
        <v>15</v>
      </c>
    </row>
    <row r="17" spans="1:5" ht="12.4">
      <c r="B17" s="22">
        <v>116</v>
      </c>
      <c r="C17" s="22" t="s">
        <v>16</v>
      </c>
      <c r="D17" s="22" t="s">
        <v>2</v>
      </c>
      <c r="E17" s="2"/>
    </row>
    <row r="18" spans="1:5" ht="12.4">
      <c r="A18" t="s">
        <v>257</v>
      </c>
      <c r="B18" s="22">
        <v>117</v>
      </c>
      <c r="C18" s="22" t="s">
        <v>17</v>
      </c>
      <c r="D18" s="22" t="s">
        <v>2</v>
      </c>
      <c r="E18" s="2"/>
    </row>
    <row r="19" spans="1:5" ht="12.4">
      <c r="A19" t="s">
        <v>258</v>
      </c>
      <c r="B19" s="22">
        <v>118</v>
      </c>
      <c r="C19" s="22" t="s">
        <v>18</v>
      </c>
      <c r="D19" s="22" t="s">
        <v>2</v>
      </c>
      <c r="E19" s="2"/>
    </row>
    <row r="20" spans="1:5" ht="12.4">
      <c r="B20" s="22">
        <v>119</v>
      </c>
      <c r="C20" s="22" t="s">
        <v>19</v>
      </c>
      <c r="D20" s="22" t="s">
        <v>2</v>
      </c>
      <c r="E20" s="2"/>
    </row>
    <row r="21" spans="1:5" ht="12.4">
      <c r="A21" s="25"/>
      <c r="B21" s="22">
        <v>120</v>
      </c>
      <c r="C21" s="22" t="s">
        <v>20</v>
      </c>
      <c r="D21" s="22" t="s">
        <v>2</v>
      </c>
      <c r="E21" s="2"/>
    </row>
    <row r="22" spans="1:5" ht="12.4">
      <c r="A22" s="25"/>
      <c r="B22" s="22">
        <v>121</v>
      </c>
      <c r="C22" s="22" t="s">
        <v>21</v>
      </c>
      <c r="D22" s="22" t="s">
        <v>2</v>
      </c>
      <c r="E22" s="2"/>
    </row>
    <row r="23" spans="1:5" ht="12.4">
      <c r="B23" s="22">
        <v>122</v>
      </c>
      <c r="C23" s="22" t="s">
        <v>22</v>
      </c>
      <c r="D23" s="22" t="s">
        <v>2</v>
      </c>
      <c r="E23" s="2"/>
    </row>
    <row r="24" spans="1:5" ht="12.4">
      <c r="A24" t="s">
        <v>259</v>
      </c>
      <c r="B24" s="22">
        <v>123</v>
      </c>
      <c r="C24" s="22" t="s">
        <v>23</v>
      </c>
      <c r="D24" s="22" t="s">
        <v>2</v>
      </c>
      <c r="E24" s="2"/>
    </row>
    <row r="25" spans="1:5" ht="12.4">
      <c r="A25" t="s">
        <v>260</v>
      </c>
      <c r="B25" s="22">
        <v>124</v>
      </c>
      <c r="C25" s="22" t="s">
        <v>201</v>
      </c>
      <c r="D25" s="22" t="s">
        <v>2</v>
      </c>
      <c r="E25" s="2"/>
    </row>
    <row r="26" spans="1:5" ht="12.4">
      <c r="B26" s="22">
        <v>125</v>
      </c>
      <c r="C26" s="22" t="s">
        <v>202</v>
      </c>
      <c r="D26" s="22" t="s">
        <v>2</v>
      </c>
      <c r="E26" s="2"/>
    </row>
    <row r="27" spans="1:5" ht="12.4">
      <c r="B27" s="22">
        <v>126</v>
      </c>
      <c r="C27" s="22" t="s">
        <v>203</v>
      </c>
      <c r="D27" s="22" t="s">
        <v>2</v>
      </c>
      <c r="E27" s="2"/>
    </row>
    <row r="28" spans="1:5" ht="12.4">
      <c r="B28" s="22">
        <v>127</v>
      </c>
      <c r="C28" s="22" t="s">
        <v>145</v>
      </c>
      <c r="D28" s="22" t="s">
        <v>2</v>
      </c>
      <c r="E28" s="2"/>
    </row>
    <row r="29" spans="1:5" ht="12.4">
      <c r="B29" s="22">
        <v>128</v>
      </c>
      <c r="C29" s="22" t="s">
        <v>24</v>
      </c>
      <c r="D29" s="22" t="s">
        <v>2</v>
      </c>
      <c r="E29" s="2"/>
    </row>
    <row r="30" spans="1:5" ht="12.4">
      <c r="B30" s="22">
        <v>129</v>
      </c>
      <c r="C30" s="22" t="s">
        <v>262</v>
      </c>
      <c r="D30" s="22" t="s">
        <v>2</v>
      </c>
      <c r="E30" s="2"/>
    </row>
    <row r="31" spans="1:5" ht="12.4">
      <c r="B31" s="22">
        <v>130</v>
      </c>
      <c r="C31" s="22" t="s">
        <v>263</v>
      </c>
      <c r="D31" s="22" t="s">
        <v>2</v>
      </c>
      <c r="E31" s="2"/>
    </row>
    <row r="32" spans="1:5" ht="12.4">
      <c r="B32" s="22">
        <v>131</v>
      </c>
      <c r="C32" s="22" t="s">
        <v>146</v>
      </c>
      <c r="D32" s="22" t="s">
        <v>2</v>
      </c>
      <c r="E32" s="2"/>
    </row>
    <row r="33" spans="2:5" ht="12.4">
      <c r="B33" s="22">
        <v>132</v>
      </c>
      <c r="C33" s="22" t="s">
        <v>264</v>
      </c>
      <c r="D33" s="22" t="s">
        <v>2</v>
      </c>
      <c r="E33" s="2"/>
    </row>
    <row r="34" spans="2:5" ht="12.4">
      <c r="B34" s="22">
        <v>133</v>
      </c>
      <c r="C34" s="22" t="s">
        <v>25</v>
      </c>
      <c r="D34" s="22" t="s">
        <v>2</v>
      </c>
      <c r="E34" s="2"/>
    </row>
    <row r="35" spans="2:5" ht="12.4">
      <c r="B35" s="22">
        <v>134</v>
      </c>
      <c r="C35" s="22" t="s">
        <v>26</v>
      </c>
      <c r="D35" s="22" t="s">
        <v>2</v>
      </c>
      <c r="E35" s="2"/>
    </row>
    <row r="36" spans="2:5" ht="12.4">
      <c r="B36" s="22">
        <v>135</v>
      </c>
      <c r="C36" s="22" t="s">
        <v>27</v>
      </c>
      <c r="D36" s="22" t="s">
        <v>2</v>
      </c>
      <c r="E36" s="2"/>
    </row>
    <row r="37" spans="2:5" ht="12.4">
      <c r="B37" s="22">
        <v>136</v>
      </c>
      <c r="C37" s="22" t="s">
        <v>265</v>
      </c>
      <c r="D37" s="22" t="s">
        <v>2</v>
      </c>
      <c r="E37" s="2"/>
    </row>
    <row r="38" spans="2:5" ht="12.4">
      <c r="B38" s="22">
        <v>137</v>
      </c>
      <c r="C38" s="26" t="s">
        <v>266</v>
      </c>
      <c r="D38" s="22" t="s">
        <v>2</v>
      </c>
      <c r="E38" s="2"/>
    </row>
    <row r="39" spans="2:5" ht="12.4">
      <c r="B39" s="22">
        <v>138</v>
      </c>
      <c r="C39" s="22" t="s">
        <v>267</v>
      </c>
      <c r="D39" s="22" t="s">
        <v>2</v>
      </c>
      <c r="E39" s="2"/>
    </row>
    <row r="40" spans="2:5" ht="12.4">
      <c r="B40" s="22">
        <v>139</v>
      </c>
      <c r="C40" s="22" t="s">
        <v>28</v>
      </c>
      <c r="D40" s="22" t="s">
        <v>2</v>
      </c>
      <c r="E40" s="2"/>
    </row>
    <row r="41" spans="2:5" ht="12.4">
      <c r="B41" s="22">
        <v>140</v>
      </c>
      <c r="C41" s="22" t="s">
        <v>29</v>
      </c>
      <c r="D41" s="22" t="s">
        <v>2</v>
      </c>
      <c r="E41" s="2"/>
    </row>
    <row r="42" spans="2:5" ht="12.4">
      <c r="B42" s="22">
        <v>141</v>
      </c>
      <c r="C42" s="22" t="s">
        <v>30</v>
      </c>
      <c r="D42" s="22" t="s">
        <v>2</v>
      </c>
      <c r="E42" s="2"/>
    </row>
    <row r="43" spans="2:5" ht="12.4">
      <c r="B43" s="22">
        <v>142</v>
      </c>
      <c r="C43" s="22" t="s">
        <v>31</v>
      </c>
      <c r="D43" s="22" t="s">
        <v>2</v>
      </c>
      <c r="E43" s="2"/>
    </row>
    <row r="44" spans="2:5" ht="12.4">
      <c r="B44" s="22">
        <v>143</v>
      </c>
      <c r="C44" s="22" t="s">
        <v>32</v>
      </c>
      <c r="D44" s="22" t="s">
        <v>2</v>
      </c>
      <c r="E44" s="2"/>
    </row>
    <row r="45" spans="2:5" ht="12.4">
      <c r="B45" s="22">
        <v>144</v>
      </c>
      <c r="C45" s="22" t="s">
        <v>268</v>
      </c>
      <c r="D45" s="22" t="s">
        <v>2</v>
      </c>
      <c r="E45" s="2"/>
    </row>
    <row r="46" spans="2:5" ht="12.4">
      <c r="B46" s="22">
        <v>145</v>
      </c>
      <c r="C46" s="22"/>
      <c r="D46" s="22" t="s">
        <v>2</v>
      </c>
      <c r="E46" s="2"/>
    </row>
    <row r="47" spans="2:5" ht="12.4">
      <c r="B47" s="22">
        <v>146</v>
      </c>
      <c r="C47" s="22" t="s">
        <v>33</v>
      </c>
      <c r="D47" s="22" t="s">
        <v>2</v>
      </c>
      <c r="E47" s="2"/>
    </row>
    <row r="48" spans="2:5" ht="12.4">
      <c r="B48" s="22">
        <v>147</v>
      </c>
      <c r="C48" s="22" t="s">
        <v>34</v>
      </c>
      <c r="D48" s="22" t="s">
        <v>2</v>
      </c>
      <c r="E48" s="2"/>
    </row>
    <row r="49" spans="2:5" ht="12.4">
      <c r="B49" s="22">
        <v>148</v>
      </c>
      <c r="C49" s="22" t="s">
        <v>35</v>
      </c>
      <c r="D49" s="22" t="s">
        <v>2</v>
      </c>
      <c r="E49" s="2"/>
    </row>
    <row r="50" spans="2:5" ht="12.4">
      <c r="B50" s="22">
        <v>149</v>
      </c>
      <c r="C50" s="22" t="s">
        <v>36</v>
      </c>
      <c r="D50" s="22" t="s">
        <v>2</v>
      </c>
      <c r="E50" s="2"/>
    </row>
    <row r="51" spans="2:5" ht="12.4">
      <c r="B51" s="22">
        <v>150</v>
      </c>
      <c r="C51" s="22"/>
      <c r="D51" s="22" t="s">
        <v>2</v>
      </c>
      <c r="E51" s="2"/>
    </row>
    <row r="52" spans="2:5" ht="12.4">
      <c r="B52" s="22">
        <v>151</v>
      </c>
      <c r="C52" s="22" t="s">
        <v>37</v>
      </c>
      <c r="D52" s="22" t="s">
        <v>2</v>
      </c>
      <c r="E52" s="2"/>
    </row>
    <row r="53" spans="2:5" ht="12.4">
      <c r="B53" s="22">
        <v>152</v>
      </c>
      <c r="C53" s="22" t="s">
        <v>38</v>
      </c>
      <c r="D53" s="22" t="s">
        <v>2</v>
      </c>
      <c r="E53" s="2"/>
    </row>
    <row r="54" spans="2:5" ht="12.4">
      <c r="B54" s="22">
        <v>153</v>
      </c>
      <c r="C54" s="22" t="s">
        <v>204</v>
      </c>
      <c r="D54" s="22" t="s">
        <v>2</v>
      </c>
      <c r="E54" s="2"/>
    </row>
    <row r="55" spans="2:5" ht="12.4">
      <c r="B55" s="22">
        <v>154</v>
      </c>
      <c r="C55" s="22" t="s">
        <v>39</v>
      </c>
      <c r="D55" s="22" t="s">
        <v>2</v>
      </c>
      <c r="E55" s="2"/>
    </row>
    <row r="56" spans="2:5" ht="12.4">
      <c r="B56" s="22">
        <v>155</v>
      </c>
      <c r="C56" s="22" t="s">
        <v>40</v>
      </c>
      <c r="D56" s="22" t="s">
        <v>2</v>
      </c>
      <c r="E56" s="2"/>
    </row>
    <row r="57" spans="2:5" ht="12.4">
      <c r="B57" s="22">
        <v>156</v>
      </c>
      <c r="C57" s="22" t="s">
        <v>41</v>
      </c>
      <c r="D57" s="22" t="s">
        <v>2</v>
      </c>
      <c r="E57" s="2"/>
    </row>
    <row r="58" spans="2:5" ht="12.4">
      <c r="B58" s="22">
        <v>157</v>
      </c>
      <c r="C58" s="22" t="s">
        <v>205</v>
      </c>
      <c r="D58" s="22" t="s">
        <v>2</v>
      </c>
      <c r="E58" s="2"/>
    </row>
    <row r="59" spans="2:5" ht="12.4">
      <c r="B59" s="22">
        <v>158</v>
      </c>
      <c r="C59" s="22" t="s">
        <v>269</v>
      </c>
      <c r="D59" s="22" t="s">
        <v>2</v>
      </c>
      <c r="E59" s="2"/>
    </row>
    <row r="60" spans="2:5" ht="12.4">
      <c r="B60" s="22">
        <v>159</v>
      </c>
      <c r="C60" s="22" t="s">
        <v>42</v>
      </c>
      <c r="D60" s="22" t="s">
        <v>2</v>
      </c>
      <c r="E60" s="2"/>
    </row>
    <row r="61" spans="2:5" ht="12.4">
      <c r="B61" s="22">
        <v>160</v>
      </c>
      <c r="C61" s="22" t="s">
        <v>243</v>
      </c>
      <c r="D61" s="22" t="s">
        <v>2</v>
      </c>
      <c r="E61" s="2"/>
    </row>
    <row r="62" spans="2:5" ht="12.4">
      <c r="B62" s="22">
        <v>161</v>
      </c>
      <c r="C62" s="22" t="s">
        <v>43</v>
      </c>
      <c r="D62" s="22" t="s">
        <v>2</v>
      </c>
      <c r="E62" s="2"/>
    </row>
    <row r="63" spans="2:5" ht="12.4">
      <c r="B63" s="22">
        <v>162</v>
      </c>
      <c r="C63" s="22" t="s">
        <v>44</v>
      </c>
      <c r="D63" s="22" t="s">
        <v>2</v>
      </c>
      <c r="E63" s="2"/>
    </row>
    <row r="64" spans="2:5" ht="12.4">
      <c r="B64" s="22">
        <v>163</v>
      </c>
      <c r="C64" s="22" t="s">
        <v>45</v>
      </c>
      <c r="D64" s="22" t="s">
        <v>2</v>
      </c>
      <c r="E64" s="2"/>
    </row>
    <row r="65" spans="2:5" ht="12.4">
      <c r="B65" s="22">
        <v>164</v>
      </c>
      <c r="C65" s="22" t="s">
        <v>206</v>
      </c>
      <c r="D65" s="22" t="s">
        <v>207</v>
      </c>
      <c r="E65" s="2"/>
    </row>
    <row r="66" spans="2:5" ht="12.4">
      <c r="B66" s="22">
        <v>165</v>
      </c>
      <c r="C66" s="22" t="s">
        <v>244</v>
      </c>
      <c r="D66" s="22" t="s">
        <v>207</v>
      </c>
      <c r="E66" s="2"/>
    </row>
    <row r="67" spans="2:5" ht="12.4">
      <c r="B67" s="22">
        <v>166</v>
      </c>
      <c r="C67" s="22"/>
      <c r="D67" s="22" t="s">
        <v>207</v>
      </c>
      <c r="E67" s="2"/>
    </row>
    <row r="68" spans="2:5" ht="12.4">
      <c r="B68" s="22">
        <v>167</v>
      </c>
      <c r="C68" s="22"/>
      <c r="D68" s="22" t="s">
        <v>207</v>
      </c>
      <c r="E68" s="2"/>
    </row>
    <row r="69" spans="2:5" ht="12.4">
      <c r="B69" s="22">
        <v>168</v>
      </c>
      <c r="C69" s="22"/>
      <c r="D69" s="22" t="s">
        <v>207</v>
      </c>
      <c r="E69" s="2"/>
    </row>
    <row r="70" spans="2:5" ht="12.4">
      <c r="B70" s="22">
        <v>169</v>
      </c>
      <c r="C70" s="22"/>
      <c r="D70" s="22" t="s">
        <v>207</v>
      </c>
      <c r="E70" s="2"/>
    </row>
    <row r="71" spans="2:5" ht="12.4">
      <c r="B71" s="22">
        <v>170</v>
      </c>
      <c r="C71" s="22"/>
      <c r="D71" s="22" t="s">
        <v>207</v>
      </c>
      <c r="E71" s="2"/>
    </row>
    <row r="72" spans="2:5" ht="12.4">
      <c r="B72" s="22">
        <v>171</v>
      </c>
      <c r="C72" s="22"/>
      <c r="D72" s="22" t="s">
        <v>207</v>
      </c>
      <c r="E72" s="2"/>
    </row>
    <row r="73" spans="2:5" ht="12.4">
      <c r="B73" s="22">
        <v>172</v>
      </c>
      <c r="C73" s="22"/>
      <c r="D73" s="22" t="s">
        <v>207</v>
      </c>
      <c r="E73" s="2"/>
    </row>
    <row r="74" spans="2:5" ht="12.4">
      <c r="B74" s="22">
        <v>173</v>
      </c>
      <c r="C74" s="22"/>
      <c r="D74" s="22" t="s">
        <v>207</v>
      </c>
      <c r="E74" s="2"/>
    </row>
    <row r="75" spans="2:5" ht="12.4">
      <c r="B75" s="22">
        <v>174</v>
      </c>
      <c r="C75" s="22"/>
      <c r="D75" s="22" t="s">
        <v>207</v>
      </c>
      <c r="E75" s="2"/>
    </row>
    <row r="76" spans="2:5" ht="12.4">
      <c r="B76" s="22">
        <v>175</v>
      </c>
      <c r="C76" s="22"/>
      <c r="D76" s="22" t="s">
        <v>207</v>
      </c>
      <c r="E76" s="2"/>
    </row>
    <row r="77" spans="2:5" ht="12.4">
      <c r="B77" s="22">
        <v>201</v>
      </c>
      <c r="C77" s="22" t="s">
        <v>46</v>
      </c>
      <c r="D77" s="22" t="s">
        <v>47</v>
      </c>
      <c r="E77" s="2"/>
    </row>
    <row r="78" spans="2:5" ht="12.4">
      <c r="B78" s="22">
        <v>202</v>
      </c>
      <c r="C78" s="22" t="s">
        <v>48</v>
      </c>
      <c r="D78" s="22" t="s">
        <v>47</v>
      </c>
      <c r="E78" s="2"/>
    </row>
    <row r="79" spans="2:5" ht="12.4">
      <c r="B79" s="22">
        <v>203</v>
      </c>
      <c r="C79" s="22" t="s">
        <v>147</v>
      </c>
      <c r="D79" s="22" t="s">
        <v>47</v>
      </c>
      <c r="E79" s="2"/>
    </row>
    <row r="80" spans="2:5" ht="12.4">
      <c r="B80" s="22">
        <v>204</v>
      </c>
      <c r="C80" s="22" t="s">
        <v>49</v>
      </c>
      <c r="D80" s="22" t="s">
        <v>47</v>
      </c>
      <c r="E80" s="2"/>
    </row>
    <row r="81" spans="2:5" ht="12.4">
      <c r="B81" s="22">
        <v>205</v>
      </c>
      <c r="C81" s="22" t="s">
        <v>50</v>
      </c>
      <c r="D81" s="22" t="s">
        <v>47</v>
      </c>
      <c r="E81" s="2"/>
    </row>
    <row r="82" spans="2:5" ht="12.4">
      <c r="B82" s="22">
        <v>206</v>
      </c>
      <c r="C82" s="22" t="s">
        <v>51</v>
      </c>
      <c r="D82" s="22" t="s">
        <v>47</v>
      </c>
      <c r="E82" s="2"/>
    </row>
    <row r="83" spans="2:5" ht="12.4">
      <c r="B83" s="22">
        <v>207</v>
      </c>
      <c r="C83" s="22" t="s">
        <v>52</v>
      </c>
      <c r="D83" s="22" t="s">
        <v>47</v>
      </c>
      <c r="E83" s="2"/>
    </row>
    <row r="84" spans="2:5" ht="12.4">
      <c r="B84" s="22">
        <v>208</v>
      </c>
      <c r="C84" s="22" t="s">
        <v>53</v>
      </c>
      <c r="D84" s="22" t="s">
        <v>47</v>
      </c>
      <c r="E84" s="2"/>
    </row>
    <row r="85" spans="2:5" ht="12.4">
      <c r="B85" s="22">
        <v>209</v>
      </c>
      <c r="C85" s="22" t="s">
        <v>54</v>
      </c>
      <c r="D85" s="22" t="s">
        <v>47</v>
      </c>
      <c r="E85" s="2"/>
    </row>
    <row r="86" spans="2:5" ht="12.4">
      <c r="B86" s="22">
        <v>210</v>
      </c>
      <c r="C86" s="22" t="s">
        <v>55</v>
      </c>
      <c r="D86" s="22" t="s">
        <v>47</v>
      </c>
      <c r="E86" s="2"/>
    </row>
    <row r="87" spans="2:5" ht="12.4">
      <c r="B87" s="22">
        <v>211</v>
      </c>
      <c r="C87" s="22" t="s">
        <v>56</v>
      </c>
      <c r="D87" s="22" t="s">
        <v>47</v>
      </c>
      <c r="E87" s="2"/>
    </row>
    <row r="88" spans="2:5" ht="12.4">
      <c r="B88" s="22">
        <v>212</v>
      </c>
      <c r="C88" s="22" t="s">
        <v>57</v>
      </c>
      <c r="D88" s="22" t="s">
        <v>47</v>
      </c>
      <c r="E88" s="2"/>
    </row>
    <row r="89" spans="2:5" ht="12.4">
      <c r="B89" s="22">
        <v>213</v>
      </c>
      <c r="C89" s="22" t="s">
        <v>58</v>
      </c>
      <c r="D89" s="22" t="s">
        <v>47</v>
      </c>
      <c r="E89" s="2"/>
    </row>
    <row r="90" spans="2:5" ht="12.4">
      <c r="B90" s="22">
        <v>214</v>
      </c>
      <c r="C90" s="22" t="s">
        <v>59</v>
      </c>
      <c r="D90" s="22" t="s">
        <v>47</v>
      </c>
      <c r="E90" s="2"/>
    </row>
    <row r="91" spans="2:5" ht="12.4">
      <c r="B91" s="22">
        <v>215</v>
      </c>
      <c r="C91" s="22" t="s">
        <v>60</v>
      </c>
      <c r="D91" s="22" t="s">
        <v>47</v>
      </c>
      <c r="E91" s="2"/>
    </row>
    <row r="92" spans="2:5" ht="12.4">
      <c r="B92" s="22">
        <v>216</v>
      </c>
      <c r="C92" s="22" t="s">
        <v>61</v>
      </c>
      <c r="D92" s="22" t="s">
        <v>47</v>
      </c>
      <c r="E92" s="2"/>
    </row>
    <row r="93" spans="2:5" ht="12.4">
      <c r="B93" s="22">
        <v>217</v>
      </c>
      <c r="C93" s="22" t="s">
        <v>62</v>
      </c>
      <c r="D93" s="22" t="s">
        <v>47</v>
      </c>
      <c r="E93" s="2"/>
    </row>
    <row r="94" spans="2:5" ht="12.4">
      <c r="B94" s="22">
        <v>218</v>
      </c>
      <c r="C94" s="22" t="s">
        <v>63</v>
      </c>
      <c r="D94" s="22" t="s">
        <v>47</v>
      </c>
      <c r="E94" s="2"/>
    </row>
    <row r="95" spans="2:5" ht="12.4">
      <c r="B95" s="22">
        <v>219</v>
      </c>
      <c r="C95" s="22" t="s">
        <v>64</v>
      </c>
      <c r="D95" s="22" t="s">
        <v>47</v>
      </c>
      <c r="E95" s="2"/>
    </row>
    <row r="96" spans="2:5" ht="12.4">
      <c r="B96" s="22">
        <v>220</v>
      </c>
      <c r="C96" s="22" t="s">
        <v>65</v>
      </c>
      <c r="D96" s="22" t="s">
        <v>47</v>
      </c>
      <c r="E96" s="2"/>
    </row>
    <row r="97" spans="2:5" ht="12.4">
      <c r="B97" s="22">
        <v>221</v>
      </c>
      <c r="C97" s="22" t="s">
        <v>66</v>
      </c>
      <c r="D97" s="22" t="s">
        <v>47</v>
      </c>
      <c r="E97" s="2"/>
    </row>
    <row r="98" spans="2:5" ht="12.4">
      <c r="B98" s="22">
        <v>222</v>
      </c>
      <c r="C98" s="22" t="s">
        <v>67</v>
      </c>
      <c r="D98" s="22" t="s">
        <v>47</v>
      </c>
      <c r="E98" s="2"/>
    </row>
    <row r="99" spans="2:5" ht="12.4">
      <c r="B99" s="22">
        <v>223</v>
      </c>
      <c r="C99" s="22" t="s">
        <v>68</v>
      </c>
      <c r="D99" s="22" t="s">
        <v>47</v>
      </c>
      <c r="E99" s="2"/>
    </row>
    <row r="100" spans="2:5" ht="12.4">
      <c r="B100" s="22">
        <v>224</v>
      </c>
      <c r="C100" s="22" t="s">
        <v>69</v>
      </c>
      <c r="D100" s="22" t="s">
        <v>47</v>
      </c>
      <c r="E100" s="2"/>
    </row>
    <row r="101" spans="2:5" ht="12.4">
      <c r="B101" s="22">
        <v>225</v>
      </c>
      <c r="C101" s="22" t="s">
        <v>70</v>
      </c>
      <c r="D101" s="22" t="s">
        <v>47</v>
      </c>
      <c r="E101" s="2"/>
    </row>
    <row r="102" spans="2:5" ht="12.4">
      <c r="B102" s="22">
        <v>226</v>
      </c>
      <c r="C102" s="22" t="s">
        <v>148</v>
      </c>
      <c r="D102" s="22" t="s">
        <v>47</v>
      </c>
      <c r="E102" s="2"/>
    </row>
    <row r="103" spans="2:5" ht="12.4">
      <c r="B103" s="22">
        <v>227</v>
      </c>
      <c r="C103" s="22" t="s">
        <v>217</v>
      </c>
      <c r="D103" s="22" t="s">
        <v>47</v>
      </c>
      <c r="E103" s="2"/>
    </row>
    <row r="104" spans="2:5" ht="12.4">
      <c r="B104" s="22">
        <v>228</v>
      </c>
      <c r="C104" s="22" t="s">
        <v>71</v>
      </c>
      <c r="D104" s="22" t="s">
        <v>47</v>
      </c>
      <c r="E104" s="2"/>
    </row>
    <row r="105" spans="2:5" ht="12.4">
      <c r="B105" s="22">
        <v>229</v>
      </c>
      <c r="C105" s="22" t="s">
        <v>218</v>
      </c>
      <c r="D105" s="22" t="s">
        <v>47</v>
      </c>
      <c r="E105" s="2"/>
    </row>
    <row r="106" spans="2:5" ht="12.4">
      <c r="B106" s="22">
        <v>230</v>
      </c>
      <c r="C106" s="22" t="s">
        <v>219</v>
      </c>
      <c r="D106" s="22" t="s">
        <v>47</v>
      </c>
      <c r="E106" s="2"/>
    </row>
    <row r="107" spans="2:5" ht="12.4">
      <c r="B107" s="22">
        <v>231</v>
      </c>
      <c r="C107" s="22" t="s">
        <v>72</v>
      </c>
      <c r="D107" s="22" t="s">
        <v>47</v>
      </c>
      <c r="E107" s="2"/>
    </row>
    <row r="108" spans="2:5" ht="12.4">
      <c r="B108" s="22">
        <v>232</v>
      </c>
      <c r="C108" s="22" t="s">
        <v>73</v>
      </c>
      <c r="D108" s="22" t="s">
        <v>47</v>
      </c>
      <c r="E108" s="2"/>
    </row>
    <row r="109" spans="2:5" ht="12.4">
      <c r="B109" s="22">
        <v>233</v>
      </c>
      <c r="C109" s="22" t="s">
        <v>74</v>
      </c>
      <c r="D109" s="22" t="s">
        <v>47</v>
      </c>
      <c r="E109" s="2"/>
    </row>
    <row r="110" spans="2:5" ht="12.4">
      <c r="B110" s="22">
        <v>234</v>
      </c>
      <c r="C110" s="22" t="s">
        <v>220</v>
      </c>
      <c r="D110" s="22" t="s">
        <v>47</v>
      </c>
      <c r="E110" s="2"/>
    </row>
    <row r="111" spans="2:5" ht="12.4">
      <c r="B111" s="22">
        <v>235</v>
      </c>
      <c r="C111" s="22" t="s">
        <v>75</v>
      </c>
      <c r="D111" s="22" t="s">
        <v>47</v>
      </c>
      <c r="E111" s="2"/>
    </row>
    <row r="112" spans="2:5" ht="12.4">
      <c r="B112" s="22">
        <v>236</v>
      </c>
      <c r="C112" s="22" t="s">
        <v>221</v>
      </c>
      <c r="D112" s="22" t="s">
        <v>222</v>
      </c>
      <c r="E112" s="2"/>
    </row>
    <row r="113" spans="2:5" ht="12.4">
      <c r="B113" s="22">
        <v>237</v>
      </c>
      <c r="C113" s="22" t="s">
        <v>76</v>
      </c>
      <c r="D113" s="22" t="s">
        <v>47</v>
      </c>
      <c r="E113" s="2"/>
    </row>
    <row r="114" spans="2:5" ht="12.4">
      <c r="B114" s="22">
        <v>238</v>
      </c>
      <c r="C114" s="22" t="s">
        <v>223</v>
      </c>
      <c r="D114" s="22" t="s">
        <v>47</v>
      </c>
      <c r="E114" s="2"/>
    </row>
    <row r="115" spans="2:5" ht="12.4">
      <c r="B115" s="22">
        <v>239</v>
      </c>
      <c r="C115" s="22" t="s">
        <v>224</v>
      </c>
      <c r="D115" s="22" t="s">
        <v>47</v>
      </c>
      <c r="E115" s="2"/>
    </row>
    <row r="116" spans="2:5" ht="12.4">
      <c r="B116" s="22">
        <v>240</v>
      </c>
      <c r="C116" s="22" t="s">
        <v>77</v>
      </c>
      <c r="D116" s="22" t="s">
        <v>47</v>
      </c>
      <c r="E116" s="2"/>
    </row>
    <row r="117" spans="2:5" ht="12.4">
      <c r="B117" s="22">
        <v>241</v>
      </c>
      <c r="C117" s="22" t="s">
        <v>225</v>
      </c>
      <c r="D117" s="22" t="s">
        <v>47</v>
      </c>
      <c r="E117" s="2"/>
    </row>
    <row r="118" spans="2:5" ht="12.4">
      <c r="B118" s="22">
        <v>242</v>
      </c>
      <c r="C118" s="22" t="s">
        <v>78</v>
      </c>
      <c r="D118" s="22" t="s">
        <v>47</v>
      </c>
      <c r="E118" s="2"/>
    </row>
    <row r="119" spans="2:5" ht="12.4">
      <c r="B119" s="22">
        <v>243</v>
      </c>
      <c r="C119" s="22" t="s">
        <v>79</v>
      </c>
      <c r="D119" s="22" t="s">
        <v>47</v>
      </c>
      <c r="E119" s="2"/>
    </row>
    <row r="120" spans="2:5" ht="12.4">
      <c r="B120" s="22">
        <v>244</v>
      </c>
      <c r="C120" s="22" t="s">
        <v>80</v>
      </c>
      <c r="D120" s="22" t="s">
        <v>47</v>
      </c>
      <c r="E120" s="2"/>
    </row>
    <row r="121" spans="2:5" ht="12.4">
      <c r="B121" s="22">
        <v>245</v>
      </c>
      <c r="C121" s="22" t="s">
        <v>270</v>
      </c>
      <c r="D121" s="22" t="s">
        <v>47</v>
      </c>
      <c r="E121" s="2"/>
    </row>
    <row r="122" spans="2:5" ht="12.4">
      <c r="B122" s="22">
        <v>246</v>
      </c>
      <c r="C122" s="22" t="s">
        <v>81</v>
      </c>
      <c r="D122" s="22" t="s">
        <v>47</v>
      </c>
      <c r="E122" s="2"/>
    </row>
    <row r="123" spans="2:5" ht="12.4">
      <c r="B123" s="22">
        <v>247</v>
      </c>
      <c r="C123" s="22" t="s">
        <v>82</v>
      </c>
      <c r="D123" s="22" t="s">
        <v>47</v>
      </c>
      <c r="E123" s="2"/>
    </row>
    <row r="124" spans="2:5" ht="12.4">
      <c r="B124" s="22">
        <v>248</v>
      </c>
      <c r="C124" s="22" t="s">
        <v>83</v>
      </c>
      <c r="D124" s="22" t="s">
        <v>47</v>
      </c>
      <c r="E124" s="2"/>
    </row>
    <row r="125" spans="2:5" ht="12.4">
      <c r="B125" s="22">
        <v>249</v>
      </c>
      <c r="C125" s="22" t="s">
        <v>149</v>
      </c>
      <c r="D125" s="22" t="s">
        <v>47</v>
      </c>
      <c r="E125" s="2"/>
    </row>
    <row r="126" spans="2:5" ht="12.4">
      <c r="B126" s="22">
        <v>250</v>
      </c>
      <c r="C126" s="22" t="s">
        <v>84</v>
      </c>
      <c r="D126" s="22" t="s">
        <v>47</v>
      </c>
      <c r="E126" s="2"/>
    </row>
    <row r="127" spans="2:5" ht="12.4">
      <c r="B127" s="22">
        <v>251</v>
      </c>
      <c r="C127" s="22" t="s">
        <v>85</v>
      </c>
      <c r="D127" s="22" t="s">
        <v>47</v>
      </c>
      <c r="E127" s="2"/>
    </row>
    <row r="128" spans="2:5" ht="12.4">
      <c r="B128" s="22">
        <v>252</v>
      </c>
      <c r="C128" s="22" t="s">
        <v>86</v>
      </c>
      <c r="D128" s="22" t="s">
        <v>47</v>
      </c>
      <c r="E128" s="2"/>
    </row>
    <row r="129" spans="2:5" ht="12.4">
      <c r="B129" s="22">
        <v>253</v>
      </c>
      <c r="C129" s="22" t="s">
        <v>87</v>
      </c>
      <c r="D129" s="22" t="s">
        <v>47</v>
      </c>
      <c r="E129" s="2"/>
    </row>
    <row r="130" spans="2:5" ht="12.4">
      <c r="B130" s="22">
        <v>254</v>
      </c>
      <c r="C130" s="22"/>
      <c r="D130" s="22" t="s">
        <v>47</v>
      </c>
      <c r="E130" s="2"/>
    </row>
    <row r="131" spans="2:5" ht="12.4">
      <c r="B131" s="22">
        <v>255</v>
      </c>
      <c r="C131" s="22" t="s">
        <v>190</v>
      </c>
      <c r="D131" s="22" t="s">
        <v>47</v>
      </c>
      <c r="E131" s="2"/>
    </row>
    <row r="132" spans="2:5" ht="12.4">
      <c r="B132" s="22">
        <v>256</v>
      </c>
      <c r="C132" s="22" t="s">
        <v>191</v>
      </c>
      <c r="D132" s="22" t="s">
        <v>47</v>
      </c>
      <c r="E132" s="2"/>
    </row>
    <row r="133" spans="2:5" ht="12.4">
      <c r="B133" s="22">
        <v>257</v>
      </c>
      <c r="C133" s="22" t="s">
        <v>192</v>
      </c>
      <c r="D133" s="22" t="s">
        <v>47</v>
      </c>
      <c r="E133" s="2"/>
    </row>
    <row r="134" spans="2:5" ht="12.4">
      <c r="B134" s="22">
        <v>258</v>
      </c>
      <c r="C134" s="22" t="s">
        <v>193</v>
      </c>
      <c r="D134" s="22" t="s">
        <v>47</v>
      </c>
      <c r="E134" s="2"/>
    </row>
    <row r="135" spans="2:5" ht="12.4">
      <c r="B135" s="22">
        <v>259</v>
      </c>
      <c r="C135" s="22" t="s">
        <v>152</v>
      </c>
      <c r="D135" s="22" t="s">
        <v>47</v>
      </c>
      <c r="E135" s="2"/>
    </row>
    <row r="136" spans="2:5" ht="12.4">
      <c r="B136" s="22">
        <v>260</v>
      </c>
      <c r="C136" s="22" t="s">
        <v>194</v>
      </c>
      <c r="D136" s="22" t="s">
        <v>47</v>
      </c>
      <c r="E136" s="2"/>
    </row>
    <row r="137" spans="2:5" ht="12.4">
      <c r="B137" s="22">
        <v>261</v>
      </c>
      <c r="C137" s="22" t="s">
        <v>195</v>
      </c>
      <c r="D137" s="22" t="s">
        <v>47</v>
      </c>
      <c r="E137" s="2"/>
    </row>
    <row r="138" spans="2:5" ht="12.4">
      <c r="B138" s="22">
        <v>262</v>
      </c>
      <c r="C138" s="22" t="s">
        <v>196</v>
      </c>
      <c r="D138" s="22" t="s">
        <v>47</v>
      </c>
      <c r="E138" s="2"/>
    </row>
    <row r="139" spans="2:5" ht="12.4">
      <c r="B139" s="22">
        <v>263</v>
      </c>
      <c r="C139" s="22" t="s">
        <v>234</v>
      </c>
      <c r="D139" s="22" t="s">
        <v>47</v>
      </c>
      <c r="E139" s="2"/>
    </row>
    <row r="140" spans="2:5" ht="12.4">
      <c r="B140" s="22">
        <v>264</v>
      </c>
      <c r="C140" s="22" t="s">
        <v>235</v>
      </c>
      <c r="D140" s="22" t="s">
        <v>47</v>
      </c>
      <c r="E140" s="2"/>
    </row>
    <row r="141" spans="2:5" ht="12.4">
      <c r="B141" s="22">
        <v>265</v>
      </c>
      <c r="C141" s="22" t="s">
        <v>197</v>
      </c>
      <c r="D141" s="22" t="s">
        <v>47</v>
      </c>
      <c r="E141" s="2"/>
    </row>
    <row r="142" spans="2:5" ht="12.4">
      <c r="B142" s="22">
        <v>266</v>
      </c>
      <c r="C142" s="22" t="s">
        <v>246</v>
      </c>
      <c r="D142" s="22" t="s">
        <v>47</v>
      </c>
      <c r="E142" s="2"/>
    </row>
    <row r="143" spans="2:5" ht="12.4">
      <c r="B143" s="22">
        <v>267</v>
      </c>
      <c r="C143" s="22"/>
      <c r="D143" s="22" t="s">
        <v>47</v>
      </c>
      <c r="E143" s="2"/>
    </row>
    <row r="144" spans="2:5" ht="12.4">
      <c r="B144" s="22">
        <v>268</v>
      </c>
      <c r="C144" s="22"/>
      <c r="D144" s="22" t="s">
        <v>47</v>
      </c>
      <c r="E144" s="2"/>
    </row>
    <row r="145" spans="2:5" ht="12.4">
      <c r="B145" s="22">
        <v>269</v>
      </c>
      <c r="C145" s="22"/>
      <c r="D145" s="22" t="s">
        <v>47</v>
      </c>
      <c r="E145" s="2"/>
    </row>
    <row r="146" spans="2:5" ht="12.4">
      <c r="B146" s="22">
        <v>270</v>
      </c>
      <c r="C146" s="22"/>
      <c r="D146" s="22" t="s">
        <v>47</v>
      </c>
      <c r="E146" s="2"/>
    </row>
    <row r="147" spans="2:5" ht="12.4">
      <c r="B147" s="22">
        <v>271</v>
      </c>
      <c r="C147" s="22"/>
      <c r="D147" s="22" t="s">
        <v>47</v>
      </c>
      <c r="E147" s="2"/>
    </row>
    <row r="148" spans="2:5" ht="12.4">
      <c r="B148" s="22">
        <v>272</v>
      </c>
      <c r="C148" s="22"/>
      <c r="D148" s="22" t="s">
        <v>47</v>
      </c>
      <c r="E148" s="2"/>
    </row>
    <row r="149" spans="2:5" ht="12.4">
      <c r="B149" s="22">
        <v>273</v>
      </c>
      <c r="C149" s="22"/>
      <c r="D149" s="22" t="s">
        <v>47</v>
      </c>
      <c r="E149" s="2"/>
    </row>
    <row r="150" spans="2:5" ht="12.4">
      <c r="B150" s="22">
        <v>274</v>
      </c>
      <c r="C150" s="22"/>
      <c r="D150" s="22" t="s">
        <v>47</v>
      </c>
      <c r="E150" s="2"/>
    </row>
    <row r="151" spans="2:5" ht="12.4">
      <c r="B151" s="22">
        <v>275</v>
      </c>
      <c r="C151" s="22"/>
      <c r="D151" s="22" t="s">
        <v>47</v>
      </c>
      <c r="E151" s="2"/>
    </row>
    <row r="152" spans="2:5" ht="12.4">
      <c r="B152" s="22">
        <v>276</v>
      </c>
      <c r="C152" s="22"/>
      <c r="D152" s="22" t="s">
        <v>47</v>
      </c>
      <c r="E152" s="2"/>
    </row>
    <row r="153" spans="2:5" ht="12.4">
      <c r="B153" s="22">
        <v>301</v>
      </c>
      <c r="C153" s="22" t="s">
        <v>88</v>
      </c>
      <c r="D153" s="22" t="s">
        <v>89</v>
      </c>
      <c r="E153" s="2"/>
    </row>
    <row r="154" spans="2:5" ht="12.4">
      <c r="B154" s="22">
        <v>302</v>
      </c>
      <c r="C154" s="22" t="s">
        <v>90</v>
      </c>
      <c r="D154" s="22" t="s">
        <v>89</v>
      </c>
      <c r="E154" s="2"/>
    </row>
    <row r="155" spans="2:5" ht="12.4">
      <c r="B155" s="22">
        <v>303</v>
      </c>
      <c r="C155" s="22" t="s">
        <v>91</v>
      </c>
      <c r="D155" s="22" t="s">
        <v>89</v>
      </c>
      <c r="E155" s="2"/>
    </row>
    <row r="156" spans="2:5" ht="12.4">
      <c r="B156" s="22">
        <v>304</v>
      </c>
      <c r="C156" s="22" t="s">
        <v>92</v>
      </c>
      <c r="D156" s="22" t="s">
        <v>89</v>
      </c>
      <c r="E156" s="2"/>
    </row>
    <row r="157" spans="2:5" ht="12.4">
      <c r="B157" s="22">
        <v>305</v>
      </c>
      <c r="C157" s="22" t="s">
        <v>93</v>
      </c>
      <c r="D157" s="22" t="s">
        <v>89</v>
      </c>
      <c r="E157" s="2"/>
    </row>
    <row r="158" spans="2:5" ht="12.4">
      <c r="B158" s="22">
        <v>306</v>
      </c>
      <c r="C158" s="22" t="s">
        <v>94</v>
      </c>
      <c r="D158" s="22" t="s">
        <v>89</v>
      </c>
      <c r="E158" s="2"/>
    </row>
    <row r="159" spans="2:5" ht="12.4">
      <c r="B159" s="22">
        <v>307</v>
      </c>
      <c r="C159" s="22" t="s">
        <v>95</v>
      </c>
      <c r="D159" s="22" t="s">
        <v>89</v>
      </c>
      <c r="E159" s="2"/>
    </row>
    <row r="160" spans="2:5" ht="12.4">
      <c r="B160" s="22">
        <v>308</v>
      </c>
      <c r="C160" s="22" t="s">
        <v>96</v>
      </c>
      <c r="D160" s="22" t="s">
        <v>89</v>
      </c>
      <c r="E160" s="2"/>
    </row>
    <row r="161" spans="2:5" ht="12.4">
      <c r="B161" s="22">
        <v>309</v>
      </c>
      <c r="C161" s="22" t="s">
        <v>97</v>
      </c>
      <c r="D161" s="22" t="s">
        <v>89</v>
      </c>
      <c r="E161" s="2"/>
    </row>
    <row r="162" spans="2:5" ht="12.4">
      <c r="B162" s="22">
        <v>310</v>
      </c>
      <c r="C162" s="22" t="s">
        <v>98</v>
      </c>
      <c r="D162" s="22" t="s">
        <v>89</v>
      </c>
      <c r="E162" s="2"/>
    </row>
    <row r="163" spans="2:5" ht="12.4">
      <c r="B163" s="22">
        <v>311</v>
      </c>
      <c r="C163" s="22" t="s">
        <v>99</v>
      </c>
      <c r="D163" s="22" t="s">
        <v>89</v>
      </c>
      <c r="E163" s="2"/>
    </row>
    <row r="164" spans="2:5" ht="12.4">
      <c r="B164" s="22">
        <v>312</v>
      </c>
      <c r="C164" s="22" t="s">
        <v>100</v>
      </c>
      <c r="D164" s="22" t="s">
        <v>89</v>
      </c>
      <c r="E164" s="2"/>
    </row>
    <row r="165" spans="2:5" ht="12.4">
      <c r="B165" s="22">
        <v>313</v>
      </c>
      <c r="C165" s="22" t="s">
        <v>101</v>
      </c>
      <c r="D165" s="22" t="s">
        <v>89</v>
      </c>
      <c r="E165" s="2"/>
    </row>
    <row r="166" spans="2:5" ht="12.4">
      <c r="B166" s="22">
        <v>314</v>
      </c>
      <c r="C166" s="22" t="s">
        <v>102</v>
      </c>
      <c r="D166" s="22" t="s">
        <v>89</v>
      </c>
      <c r="E166" s="2"/>
    </row>
    <row r="167" spans="2:5" ht="12.4">
      <c r="B167" s="22">
        <v>315</v>
      </c>
      <c r="C167" s="22" t="s">
        <v>103</v>
      </c>
      <c r="D167" s="22" t="s">
        <v>89</v>
      </c>
      <c r="E167" s="2"/>
    </row>
    <row r="168" spans="2:5" ht="12.4">
      <c r="B168" s="22">
        <v>316</v>
      </c>
      <c r="C168" s="22" t="s">
        <v>104</v>
      </c>
      <c r="D168" s="22" t="s">
        <v>89</v>
      </c>
      <c r="E168" s="2"/>
    </row>
    <row r="169" spans="2:5" ht="12.4">
      <c r="B169" s="22">
        <v>317</v>
      </c>
      <c r="C169" s="22" t="s">
        <v>105</v>
      </c>
      <c r="D169" s="22" t="s">
        <v>89</v>
      </c>
      <c r="E169" s="2"/>
    </row>
    <row r="170" spans="2:5" ht="12.4">
      <c r="B170" s="22">
        <v>318</v>
      </c>
      <c r="C170" s="22" t="s">
        <v>106</v>
      </c>
      <c r="D170" s="22" t="s">
        <v>89</v>
      </c>
      <c r="E170" s="2"/>
    </row>
    <row r="171" spans="2:5" ht="12.4">
      <c r="B171" s="22">
        <v>319</v>
      </c>
      <c r="C171" s="22" t="s">
        <v>107</v>
      </c>
      <c r="D171" s="22" t="s">
        <v>89</v>
      </c>
      <c r="E171" s="2"/>
    </row>
    <row r="172" spans="2:5" ht="12.4">
      <c r="B172" s="22">
        <v>320</v>
      </c>
      <c r="C172" s="22" t="s">
        <v>241</v>
      </c>
      <c r="D172" s="22" t="s">
        <v>89</v>
      </c>
      <c r="E172" s="2"/>
    </row>
    <row r="173" spans="2:5" ht="12.4">
      <c r="B173" s="22">
        <v>321</v>
      </c>
      <c r="C173" s="22" t="s">
        <v>108</v>
      </c>
      <c r="D173" s="22" t="s">
        <v>89</v>
      </c>
      <c r="E173" s="2"/>
    </row>
    <row r="174" spans="2:5" ht="12.4">
      <c r="B174" s="22">
        <v>322</v>
      </c>
      <c r="C174" s="22" t="s">
        <v>109</v>
      </c>
      <c r="D174" s="22" t="s">
        <v>89</v>
      </c>
      <c r="E174" s="2"/>
    </row>
    <row r="175" spans="2:5" ht="12.4">
      <c r="B175" s="22">
        <v>323</v>
      </c>
      <c r="C175" s="22" t="s">
        <v>110</v>
      </c>
      <c r="D175" s="22" t="s">
        <v>89</v>
      </c>
      <c r="E175" s="2"/>
    </row>
    <row r="176" spans="2:5" ht="12.4">
      <c r="B176" s="22">
        <v>324</v>
      </c>
      <c r="C176" s="22" t="s">
        <v>111</v>
      </c>
      <c r="D176" s="22" t="s">
        <v>89</v>
      </c>
      <c r="E176" s="2"/>
    </row>
    <row r="177" spans="2:5" ht="12.4">
      <c r="B177" s="22">
        <v>325</v>
      </c>
      <c r="C177" s="22" t="s">
        <v>112</v>
      </c>
      <c r="D177" s="22" t="s">
        <v>89</v>
      </c>
      <c r="E177" s="2"/>
    </row>
    <row r="178" spans="2:5" ht="12.4">
      <c r="B178" s="22">
        <v>326</v>
      </c>
      <c r="C178" s="22" t="s">
        <v>113</v>
      </c>
      <c r="D178" s="22" t="s">
        <v>89</v>
      </c>
      <c r="E178" s="2"/>
    </row>
    <row r="179" spans="2:5" ht="12.4">
      <c r="B179" s="22">
        <v>327</v>
      </c>
      <c r="C179" s="22" t="s">
        <v>114</v>
      </c>
      <c r="D179" s="22" t="s">
        <v>89</v>
      </c>
      <c r="E179" s="2"/>
    </row>
    <row r="180" spans="2:5" ht="12.4">
      <c r="B180" s="22">
        <v>328</v>
      </c>
      <c r="C180" s="22" t="s">
        <v>115</v>
      </c>
      <c r="D180" s="22" t="s">
        <v>89</v>
      </c>
      <c r="E180" s="2"/>
    </row>
    <row r="181" spans="2:5" ht="12.4">
      <c r="B181" s="22">
        <v>329</v>
      </c>
      <c r="C181" s="22" t="s">
        <v>116</v>
      </c>
      <c r="D181" s="22" t="s">
        <v>89</v>
      </c>
      <c r="E181" s="2"/>
    </row>
    <row r="182" spans="2:5" ht="12.4">
      <c r="B182" s="22">
        <v>330</v>
      </c>
      <c r="C182" s="22" t="s">
        <v>117</v>
      </c>
      <c r="D182" s="22" t="s">
        <v>89</v>
      </c>
      <c r="E182" s="2"/>
    </row>
    <row r="183" spans="2:5" ht="12.4">
      <c r="B183" s="22">
        <v>331</v>
      </c>
      <c r="C183" s="22" t="s">
        <v>118</v>
      </c>
      <c r="D183" s="22" t="s">
        <v>89</v>
      </c>
      <c r="E183" s="2"/>
    </row>
    <row r="184" spans="2:5" ht="12.4">
      <c r="B184" s="22">
        <v>332</v>
      </c>
      <c r="C184" s="22" t="s">
        <v>119</v>
      </c>
      <c r="D184" s="22" t="s">
        <v>89</v>
      </c>
      <c r="E184" s="2"/>
    </row>
    <row r="185" spans="2:5" ht="12.4">
      <c r="B185" s="22">
        <v>333</v>
      </c>
      <c r="C185" s="22" t="s">
        <v>120</v>
      </c>
      <c r="D185" s="22" t="s">
        <v>89</v>
      </c>
      <c r="E185" s="2"/>
    </row>
    <row r="186" spans="2:5" ht="12.4">
      <c r="B186" s="22">
        <v>334</v>
      </c>
      <c r="C186" s="22" t="s">
        <v>226</v>
      </c>
      <c r="D186" s="22" t="s">
        <v>89</v>
      </c>
      <c r="E186" s="2"/>
    </row>
    <row r="187" spans="2:5" ht="12.4">
      <c r="B187" s="22">
        <v>335</v>
      </c>
      <c r="C187" s="22" t="s">
        <v>227</v>
      </c>
      <c r="D187" s="22" t="s">
        <v>89</v>
      </c>
      <c r="E187" s="2"/>
    </row>
    <row r="188" spans="2:5" ht="12.4">
      <c r="B188" s="22">
        <v>336</v>
      </c>
      <c r="C188" s="22" t="s">
        <v>121</v>
      </c>
      <c r="D188" s="22" t="s">
        <v>89</v>
      </c>
      <c r="E188" s="2"/>
    </row>
    <row r="189" spans="2:5" ht="12.4">
      <c r="B189" s="22">
        <v>337</v>
      </c>
      <c r="C189" s="22" t="s">
        <v>122</v>
      </c>
      <c r="D189" s="22" t="s">
        <v>89</v>
      </c>
      <c r="E189" s="2"/>
    </row>
    <row r="190" spans="2:5" ht="12.4">
      <c r="B190" s="22">
        <v>338</v>
      </c>
      <c r="C190" s="22" t="s">
        <v>123</v>
      </c>
      <c r="D190" s="22" t="s">
        <v>89</v>
      </c>
      <c r="E190" s="2"/>
    </row>
    <row r="191" spans="2:5" ht="12.4">
      <c r="B191" s="22">
        <v>339</v>
      </c>
      <c r="C191" s="22" t="s">
        <v>350</v>
      </c>
      <c r="D191" s="22" t="s">
        <v>89</v>
      </c>
      <c r="E191" s="2"/>
    </row>
    <row r="192" spans="2:5" ht="12.4">
      <c r="B192" s="22">
        <v>340</v>
      </c>
      <c r="C192" s="22"/>
      <c r="D192" s="22" t="s">
        <v>89</v>
      </c>
      <c r="E192" s="2"/>
    </row>
    <row r="193" spans="2:5" ht="12.4">
      <c r="B193" s="22">
        <v>341</v>
      </c>
      <c r="C193" s="22"/>
      <c r="D193" s="22" t="s">
        <v>89</v>
      </c>
      <c r="E193" s="2"/>
    </row>
    <row r="194" spans="2:5" ht="12.4">
      <c r="B194" s="22">
        <v>342</v>
      </c>
      <c r="C194" s="22"/>
      <c r="D194" s="22" t="s">
        <v>89</v>
      </c>
      <c r="E194" s="2"/>
    </row>
    <row r="195" spans="2:5" ht="12.4">
      <c r="B195" s="22">
        <v>343</v>
      </c>
      <c r="C195" s="22"/>
      <c r="D195" s="22" t="s">
        <v>89</v>
      </c>
      <c r="E195" s="2"/>
    </row>
    <row r="196" spans="2:5" ht="12.4">
      <c r="B196" s="22">
        <v>344</v>
      </c>
      <c r="C196" s="22"/>
      <c r="D196" s="22" t="s">
        <v>89</v>
      </c>
      <c r="E196" s="2"/>
    </row>
    <row r="197" spans="2:5" ht="12.4">
      <c r="B197" s="22">
        <v>345</v>
      </c>
      <c r="C197" s="22"/>
      <c r="D197" s="22" t="s">
        <v>89</v>
      </c>
      <c r="E197" s="2"/>
    </row>
    <row r="198" spans="2:5" ht="12.4">
      <c r="B198" s="22">
        <v>346</v>
      </c>
      <c r="C198" s="22"/>
      <c r="D198" s="22" t="s">
        <v>89</v>
      </c>
      <c r="E198" s="2"/>
    </row>
    <row r="199" spans="2:5" ht="12.4">
      <c r="B199" s="22">
        <v>347</v>
      </c>
      <c r="C199" s="22"/>
      <c r="D199" s="22" t="s">
        <v>89</v>
      </c>
      <c r="E199" s="2"/>
    </row>
    <row r="200" spans="2:5" ht="12.4">
      <c r="B200" s="22">
        <v>348</v>
      </c>
      <c r="C200" s="22"/>
      <c r="D200" s="22" t="s">
        <v>89</v>
      </c>
      <c r="E200" s="2"/>
    </row>
    <row r="201" spans="2:5" ht="12.4">
      <c r="B201" s="22">
        <v>401</v>
      </c>
      <c r="C201" s="22" t="s">
        <v>124</v>
      </c>
      <c r="D201" s="22" t="s">
        <v>125</v>
      </c>
      <c r="E201" s="2"/>
    </row>
    <row r="202" spans="2:5" ht="12.4">
      <c r="B202" s="22">
        <v>402</v>
      </c>
      <c r="C202" s="22" t="s">
        <v>126</v>
      </c>
      <c r="D202" s="22" t="s">
        <v>125</v>
      </c>
      <c r="E202" s="2"/>
    </row>
    <row r="203" spans="2:5" ht="12.4">
      <c r="B203" s="22">
        <v>403</v>
      </c>
      <c r="C203" s="22" t="s">
        <v>127</v>
      </c>
      <c r="D203" s="22" t="s">
        <v>125</v>
      </c>
      <c r="E203" s="2"/>
    </row>
    <row r="204" spans="2:5" ht="12.4">
      <c r="B204" s="22">
        <v>404</v>
      </c>
      <c r="C204" s="22" t="s">
        <v>128</v>
      </c>
      <c r="D204" s="22" t="s">
        <v>125</v>
      </c>
      <c r="E204" s="2"/>
    </row>
    <row r="205" spans="2:5" ht="12.4">
      <c r="B205" s="22">
        <v>405</v>
      </c>
      <c r="C205" s="22" t="s">
        <v>129</v>
      </c>
      <c r="D205" s="22" t="s">
        <v>125</v>
      </c>
      <c r="E205" s="2"/>
    </row>
    <row r="206" spans="2:5" ht="12.4">
      <c r="B206" s="22">
        <v>406</v>
      </c>
      <c r="C206" s="22" t="s">
        <v>130</v>
      </c>
      <c r="D206" s="22" t="s">
        <v>125</v>
      </c>
      <c r="E206" s="2"/>
    </row>
    <row r="207" spans="2:5" ht="12.4">
      <c r="B207" s="22">
        <v>407</v>
      </c>
      <c r="C207" s="22" t="s">
        <v>131</v>
      </c>
      <c r="D207" s="22" t="s">
        <v>125</v>
      </c>
      <c r="E207" s="2"/>
    </row>
    <row r="208" spans="2:5" ht="12.4">
      <c r="B208" s="22">
        <v>408</v>
      </c>
      <c r="C208" s="22" t="s">
        <v>132</v>
      </c>
      <c r="D208" s="22" t="s">
        <v>125</v>
      </c>
      <c r="E208" s="2"/>
    </row>
    <row r="209" spans="2:5" ht="12.4">
      <c r="B209" s="22">
        <v>409</v>
      </c>
      <c r="C209" s="22" t="s">
        <v>133</v>
      </c>
      <c r="D209" s="22" t="s">
        <v>125</v>
      </c>
      <c r="E209" s="2"/>
    </row>
    <row r="210" spans="2:5" ht="12.4">
      <c r="B210" s="22">
        <v>410</v>
      </c>
      <c r="C210" s="22" t="s">
        <v>134</v>
      </c>
      <c r="D210" s="22" t="s">
        <v>125</v>
      </c>
      <c r="E210" s="2"/>
    </row>
    <row r="211" spans="2:5" ht="12.4">
      <c r="B211" s="22">
        <v>411</v>
      </c>
      <c r="C211" s="22" t="s">
        <v>135</v>
      </c>
      <c r="D211" s="22" t="s">
        <v>125</v>
      </c>
      <c r="E211" s="2"/>
    </row>
    <row r="212" spans="2:5" ht="12.4">
      <c r="B212" s="22">
        <v>412</v>
      </c>
      <c r="C212" s="22" t="s">
        <v>136</v>
      </c>
      <c r="D212" s="22" t="s">
        <v>125</v>
      </c>
      <c r="E212" s="2"/>
    </row>
    <row r="213" spans="2:5" ht="12.4">
      <c r="B213" s="22">
        <v>413</v>
      </c>
      <c r="C213" s="22" t="s">
        <v>137</v>
      </c>
      <c r="D213" s="22" t="s">
        <v>125</v>
      </c>
      <c r="E213" s="2"/>
    </row>
    <row r="214" spans="2:5" ht="12.4">
      <c r="B214" s="22">
        <v>414</v>
      </c>
      <c r="C214" s="22" t="s">
        <v>228</v>
      </c>
      <c r="D214" s="22" t="s">
        <v>125</v>
      </c>
      <c r="E214" s="2"/>
    </row>
    <row r="215" spans="2:5" ht="12.4">
      <c r="B215" s="22">
        <v>415</v>
      </c>
      <c r="C215" s="22" t="s">
        <v>138</v>
      </c>
      <c r="D215" s="22" t="s">
        <v>125</v>
      </c>
      <c r="E215" s="2"/>
    </row>
    <row r="216" spans="2:5" ht="12.4">
      <c r="B216" s="22">
        <v>416</v>
      </c>
      <c r="C216" s="22" t="s">
        <v>139</v>
      </c>
      <c r="D216" s="22" t="s">
        <v>125</v>
      </c>
      <c r="E216" s="2"/>
    </row>
    <row r="217" spans="2:5" ht="12.4">
      <c r="B217" s="22">
        <v>417</v>
      </c>
      <c r="C217" s="22" t="s">
        <v>140</v>
      </c>
      <c r="D217" s="22" t="s">
        <v>125</v>
      </c>
      <c r="E217" s="2"/>
    </row>
    <row r="218" spans="2:5" ht="12.4">
      <c r="B218" s="22">
        <v>418</v>
      </c>
      <c r="C218" s="22" t="s">
        <v>141</v>
      </c>
      <c r="D218" s="22" t="s">
        <v>125</v>
      </c>
      <c r="E218" s="2"/>
    </row>
    <row r="219" spans="2:5" ht="12.4">
      <c r="B219" s="22">
        <v>419</v>
      </c>
      <c r="C219" s="22" t="s">
        <v>142</v>
      </c>
      <c r="D219" s="22" t="s">
        <v>125</v>
      </c>
      <c r="E219" s="2"/>
    </row>
    <row r="220" spans="2:5" ht="12.4">
      <c r="B220" s="22">
        <v>420</v>
      </c>
      <c r="C220" s="22" t="s">
        <v>153</v>
      </c>
      <c r="D220" s="22" t="s">
        <v>125</v>
      </c>
      <c r="E220" s="2"/>
    </row>
    <row r="221" spans="2:5" ht="12.4">
      <c r="B221" s="22">
        <v>421</v>
      </c>
      <c r="C221" s="22" t="s">
        <v>154</v>
      </c>
      <c r="D221" s="22" t="s">
        <v>125</v>
      </c>
      <c r="E221" s="2"/>
    </row>
    <row r="222" spans="2:5" ht="12.4">
      <c r="B222" s="22">
        <v>422</v>
      </c>
      <c r="C222" s="22" t="s">
        <v>155</v>
      </c>
      <c r="D222" s="22" t="s">
        <v>125</v>
      </c>
      <c r="E222" s="2"/>
    </row>
    <row r="223" spans="2:5" ht="12.4">
      <c r="B223" s="22">
        <v>423</v>
      </c>
      <c r="C223" s="22" t="s">
        <v>156</v>
      </c>
      <c r="D223" s="22" t="s">
        <v>125</v>
      </c>
      <c r="E223" s="2"/>
    </row>
    <row r="224" spans="2:5" ht="12.4">
      <c r="B224" s="22">
        <v>424</v>
      </c>
      <c r="C224" s="22" t="s">
        <v>157</v>
      </c>
      <c r="D224" s="22" t="s">
        <v>125</v>
      </c>
      <c r="E224" s="2"/>
    </row>
    <row r="225" spans="2:5" ht="12.4">
      <c r="B225" s="22">
        <v>425</v>
      </c>
      <c r="C225" s="22" t="s">
        <v>158</v>
      </c>
      <c r="D225" s="22" t="s">
        <v>125</v>
      </c>
      <c r="E225" s="2"/>
    </row>
    <row r="226" spans="2:5" ht="12.4">
      <c r="B226" s="22">
        <v>426</v>
      </c>
      <c r="C226" s="22" t="s">
        <v>159</v>
      </c>
      <c r="D226" s="22" t="s">
        <v>125</v>
      </c>
      <c r="E226" s="2"/>
    </row>
    <row r="227" spans="2:5" ht="12.4">
      <c r="B227" s="22">
        <v>427</v>
      </c>
      <c r="C227" s="22" t="s">
        <v>160</v>
      </c>
      <c r="D227" s="22" t="s">
        <v>125</v>
      </c>
      <c r="E227" s="2"/>
    </row>
    <row r="228" spans="2:5" ht="12.4">
      <c r="B228" s="22">
        <v>428</v>
      </c>
      <c r="C228" s="22" t="s">
        <v>161</v>
      </c>
      <c r="D228" s="22" t="s">
        <v>125</v>
      </c>
      <c r="E228" s="2"/>
    </row>
    <row r="229" spans="2:5" ht="12.4">
      <c r="B229" s="22">
        <v>429</v>
      </c>
      <c r="C229" s="22" t="s">
        <v>162</v>
      </c>
      <c r="D229" s="22" t="s">
        <v>125</v>
      </c>
      <c r="E229" s="2"/>
    </row>
    <row r="230" spans="2:5" ht="12.4">
      <c r="B230" s="22">
        <v>430</v>
      </c>
      <c r="C230" s="22" t="s">
        <v>208</v>
      </c>
      <c r="D230" s="22" t="s">
        <v>125</v>
      </c>
      <c r="E230" s="2"/>
    </row>
    <row r="231" spans="2:5" ht="12.4">
      <c r="B231" s="22">
        <v>431</v>
      </c>
      <c r="C231" s="22" t="s">
        <v>209</v>
      </c>
      <c r="D231" s="22" t="s">
        <v>125</v>
      </c>
      <c r="E231" s="2"/>
    </row>
    <row r="232" spans="2:5" ht="12.4">
      <c r="B232" s="22">
        <v>432</v>
      </c>
      <c r="C232" s="22" t="s">
        <v>210</v>
      </c>
      <c r="D232" s="22" t="s">
        <v>125</v>
      </c>
      <c r="E232" s="2"/>
    </row>
    <row r="233" spans="2:5" ht="12.4">
      <c r="B233" s="22">
        <v>433</v>
      </c>
      <c r="C233" s="22" t="s">
        <v>211</v>
      </c>
      <c r="D233" s="22" t="s">
        <v>125</v>
      </c>
      <c r="E233" s="2"/>
    </row>
    <row r="234" spans="2:5" ht="12.4">
      <c r="B234" s="22">
        <v>434</v>
      </c>
      <c r="C234" s="22" t="s">
        <v>163</v>
      </c>
      <c r="D234" s="22" t="s">
        <v>125</v>
      </c>
      <c r="E234" s="2"/>
    </row>
    <row r="235" spans="2:5" ht="12.4">
      <c r="B235" s="22">
        <v>435</v>
      </c>
      <c r="C235" s="22" t="s">
        <v>164</v>
      </c>
      <c r="D235" s="22" t="s">
        <v>125</v>
      </c>
      <c r="E235" s="2"/>
    </row>
    <row r="236" spans="2:5" ht="12.4">
      <c r="B236" s="22">
        <v>436</v>
      </c>
      <c r="C236" s="22" t="s">
        <v>165</v>
      </c>
      <c r="D236" s="22" t="s">
        <v>125</v>
      </c>
      <c r="E236" s="2"/>
    </row>
    <row r="237" spans="2:5" ht="12.4">
      <c r="B237" s="22">
        <v>437</v>
      </c>
      <c r="C237" s="22" t="s">
        <v>166</v>
      </c>
      <c r="D237" s="22" t="s">
        <v>125</v>
      </c>
      <c r="E237" s="2"/>
    </row>
    <row r="238" spans="2:5" ht="12.4">
      <c r="B238" s="22">
        <v>438</v>
      </c>
      <c r="C238" s="22" t="s">
        <v>167</v>
      </c>
      <c r="D238" s="22" t="s">
        <v>125</v>
      </c>
      <c r="E238" s="2"/>
    </row>
    <row r="239" spans="2:5" ht="12.4">
      <c r="B239" s="22">
        <v>439</v>
      </c>
      <c r="C239" s="22" t="s">
        <v>168</v>
      </c>
      <c r="D239" s="22" t="s">
        <v>125</v>
      </c>
      <c r="E239" s="2"/>
    </row>
    <row r="240" spans="2:5" ht="12.4">
      <c r="B240" s="22">
        <v>440</v>
      </c>
      <c r="C240" s="22" t="s">
        <v>169</v>
      </c>
      <c r="D240" s="22" t="s">
        <v>125</v>
      </c>
      <c r="E240" s="2"/>
    </row>
    <row r="241" spans="2:5" ht="12.4">
      <c r="B241" s="22">
        <v>441</v>
      </c>
      <c r="C241" s="22" t="s">
        <v>212</v>
      </c>
      <c r="D241" s="22" t="s">
        <v>125</v>
      </c>
      <c r="E241" s="2"/>
    </row>
    <row r="242" spans="2:5" ht="12.4">
      <c r="B242" s="22">
        <v>442</v>
      </c>
      <c r="C242" s="22" t="s">
        <v>170</v>
      </c>
      <c r="D242" s="22" t="s">
        <v>125</v>
      </c>
      <c r="E242" s="2"/>
    </row>
    <row r="243" spans="2:5" ht="12.4">
      <c r="B243" s="22">
        <v>443</v>
      </c>
      <c r="C243" s="22" t="s">
        <v>171</v>
      </c>
      <c r="D243" s="22" t="s">
        <v>125</v>
      </c>
      <c r="E243" s="3"/>
    </row>
    <row r="244" spans="2:5" ht="12.4">
      <c r="B244" s="22">
        <v>444</v>
      </c>
      <c r="C244" s="22"/>
      <c r="D244" s="22" t="s">
        <v>125</v>
      </c>
      <c r="E244" s="3"/>
    </row>
    <row r="245" spans="2:5" ht="12.4">
      <c r="B245" s="22">
        <v>445</v>
      </c>
      <c r="C245" s="22"/>
      <c r="D245" s="22" t="s">
        <v>125</v>
      </c>
      <c r="E245" s="3"/>
    </row>
    <row r="246" spans="2:5" ht="12.4">
      <c r="B246" s="22">
        <v>446</v>
      </c>
      <c r="C246" s="22"/>
      <c r="D246" s="22" t="s">
        <v>125</v>
      </c>
      <c r="E246" s="3"/>
    </row>
    <row r="247" spans="2:5" ht="12.4">
      <c r="B247" s="22">
        <v>447</v>
      </c>
      <c r="C247" s="22"/>
      <c r="D247" s="22" t="s">
        <v>125</v>
      </c>
      <c r="E247" s="3"/>
    </row>
    <row r="248" spans="2:5" ht="14.75" customHeight="1">
      <c r="B248" s="22">
        <v>448</v>
      </c>
      <c r="C248" s="22"/>
      <c r="D248" s="22" t="s">
        <v>125</v>
      </c>
      <c r="E248" s="3"/>
    </row>
    <row r="249" spans="2:5" ht="14.75" customHeight="1">
      <c r="B249" s="22">
        <v>449</v>
      </c>
      <c r="C249" s="22"/>
      <c r="D249" s="22" t="s">
        <v>125</v>
      </c>
    </row>
    <row r="250" spans="2:5" ht="14.75" customHeight="1">
      <c r="B250" s="22">
        <v>450</v>
      </c>
      <c r="C250" s="22"/>
      <c r="D250" s="22" t="s">
        <v>125</v>
      </c>
    </row>
    <row r="251" spans="2:5" ht="14.75" customHeight="1">
      <c r="B251" s="22">
        <v>451</v>
      </c>
      <c r="C251" s="22"/>
      <c r="D251" s="22" t="s">
        <v>125</v>
      </c>
    </row>
    <row r="252" spans="2:5" ht="14.75" customHeight="1">
      <c r="B252" s="22">
        <v>452</v>
      </c>
      <c r="C252" s="22"/>
      <c r="D252" s="22" t="s">
        <v>125</v>
      </c>
    </row>
    <row r="253" spans="2:5" ht="14.75" customHeight="1">
      <c r="B253" s="22">
        <v>453</v>
      </c>
      <c r="C253" s="22"/>
      <c r="D253" s="22" t="s">
        <v>125</v>
      </c>
    </row>
    <row r="254" spans="2:5" ht="14.75" customHeight="1">
      <c r="B254" s="22">
        <v>501</v>
      </c>
      <c r="C254" s="22" t="s">
        <v>172</v>
      </c>
      <c r="D254" s="22" t="s">
        <v>173</v>
      </c>
    </row>
    <row r="255" spans="2:5" ht="14.75" customHeight="1">
      <c r="B255" s="22">
        <v>502</v>
      </c>
      <c r="C255" s="22" t="s">
        <v>174</v>
      </c>
      <c r="D255" s="22" t="s">
        <v>173</v>
      </c>
    </row>
    <row r="256" spans="2:5" ht="14.75" customHeight="1">
      <c r="B256" s="22">
        <v>503</v>
      </c>
      <c r="C256" s="22" t="s">
        <v>175</v>
      </c>
      <c r="D256" s="22" t="s">
        <v>173</v>
      </c>
    </row>
    <row r="257" spans="2:4" ht="14.75" customHeight="1">
      <c r="B257" s="22">
        <v>504</v>
      </c>
      <c r="C257" s="22" t="s">
        <v>213</v>
      </c>
      <c r="D257" s="22" t="s">
        <v>173</v>
      </c>
    </row>
    <row r="258" spans="2:4" ht="14.75" customHeight="1">
      <c r="B258" s="22">
        <v>505</v>
      </c>
      <c r="C258" s="22" t="s">
        <v>176</v>
      </c>
      <c r="D258" s="22" t="s">
        <v>173</v>
      </c>
    </row>
    <row r="259" spans="2:4" ht="14.75" customHeight="1">
      <c r="B259" s="22">
        <v>506</v>
      </c>
      <c r="C259" s="22" t="s">
        <v>177</v>
      </c>
      <c r="D259" s="22" t="s">
        <v>173</v>
      </c>
    </row>
    <row r="260" spans="2:4" ht="14.75" customHeight="1">
      <c r="B260" s="22">
        <v>507</v>
      </c>
      <c r="C260" s="22" t="s">
        <v>150</v>
      </c>
      <c r="D260" s="22" t="s">
        <v>173</v>
      </c>
    </row>
    <row r="261" spans="2:4" ht="14.75" customHeight="1">
      <c r="B261" s="22">
        <v>508</v>
      </c>
      <c r="C261" s="22" t="s">
        <v>229</v>
      </c>
      <c r="D261" s="22" t="s">
        <v>173</v>
      </c>
    </row>
    <row r="262" spans="2:4" ht="14.75" customHeight="1">
      <c r="B262" s="22">
        <v>509</v>
      </c>
      <c r="C262" s="22" t="s">
        <v>245</v>
      </c>
      <c r="D262" s="22" t="s">
        <v>173</v>
      </c>
    </row>
    <row r="263" spans="2:4" ht="14.75" customHeight="1">
      <c r="B263" s="22">
        <v>510</v>
      </c>
      <c r="C263" s="22"/>
      <c r="D263" s="22" t="s">
        <v>173</v>
      </c>
    </row>
    <row r="264" spans="2:4" ht="14.75" customHeight="1">
      <c r="B264" s="22">
        <v>511</v>
      </c>
      <c r="C264" s="22"/>
      <c r="D264" s="22" t="s">
        <v>173</v>
      </c>
    </row>
    <row r="265" spans="2:4" ht="14.75" customHeight="1">
      <c r="B265" s="22">
        <v>512</v>
      </c>
      <c r="C265" s="22"/>
      <c r="D265" s="22" t="s">
        <v>173</v>
      </c>
    </row>
    <row r="266" spans="2:4" ht="14.75" customHeight="1">
      <c r="B266" s="22">
        <v>513</v>
      </c>
      <c r="C266" s="22"/>
      <c r="D266" s="22" t="s">
        <v>173</v>
      </c>
    </row>
    <row r="267" spans="2:4" ht="14.75" customHeight="1">
      <c r="B267" s="22">
        <v>514</v>
      </c>
      <c r="C267" s="22"/>
      <c r="D267" s="22" t="s">
        <v>173</v>
      </c>
    </row>
    <row r="268" spans="2:4" ht="14.75" customHeight="1">
      <c r="B268" s="22">
        <v>515</v>
      </c>
      <c r="C268" s="22"/>
      <c r="D268" s="22" t="s">
        <v>173</v>
      </c>
    </row>
    <row r="269" spans="2:4" ht="14.75" customHeight="1">
      <c r="B269" s="22">
        <v>516</v>
      </c>
      <c r="C269" s="22"/>
      <c r="D269" s="22" t="s">
        <v>173</v>
      </c>
    </row>
    <row r="270" spans="2:4" ht="14.75" customHeight="1">
      <c r="B270" s="22">
        <v>517</v>
      </c>
      <c r="C270" s="22"/>
      <c r="D270" s="22" t="s">
        <v>173</v>
      </c>
    </row>
    <row r="271" spans="2:4" ht="14.75" customHeight="1">
      <c r="B271" s="22">
        <v>518</v>
      </c>
      <c r="C271" s="22"/>
      <c r="D271" s="22" t="s">
        <v>173</v>
      </c>
    </row>
    <row r="272" spans="2:4" ht="14.75" customHeight="1">
      <c r="B272" s="22">
        <v>519</v>
      </c>
      <c r="C272" s="22"/>
      <c r="D272" s="22" t="s">
        <v>173</v>
      </c>
    </row>
    <row r="273" spans="2:4" ht="14.75" customHeight="1">
      <c r="B273" s="22">
        <v>601</v>
      </c>
      <c r="C273" s="22" t="s">
        <v>178</v>
      </c>
      <c r="D273" s="22" t="s">
        <v>179</v>
      </c>
    </row>
    <row r="274" spans="2:4" ht="14.75" customHeight="1">
      <c r="B274" s="22">
        <v>602</v>
      </c>
      <c r="C274" s="22" t="s">
        <v>180</v>
      </c>
      <c r="D274" s="22" t="s">
        <v>179</v>
      </c>
    </row>
    <row r="275" spans="2:4" ht="14.75" customHeight="1">
      <c r="B275" s="22">
        <v>603</v>
      </c>
      <c r="C275" s="22" t="s">
        <v>181</v>
      </c>
      <c r="D275" s="22" t="s">
        <v>179</v>
      </c>
    </row>
    <row r="276" spans="2:4" ht="14.75" customHeight="1">
      <c r="B276" s="22">
        <v>604</v>
      </c>
      <c r="C276" s="22" t="s">
        <v>230</v>
      </c>
      <c r="D276" s="22" t="s">
        <v>179</v>
      </c>
    </row>
    <row r="277" spans="2:4" ht="14.75" customHeight="1">
      <c r="B277" s="22">
        <v>605</v>
      </c>
      <c r="C277" s="22" t="s">
        <v>182</v>
      </c>
      <c r="D277" s="22" t="s">
        <v>179</v>
      </c>
    </row>
    <row r="278" spans="2:4" ht="14.75" customHeight="1">
      <c r="B278" s="22">
        <v>606</v>
      </c>
      <c r="C278" s="22" t="s">
        <v>183</v>
      </c>
      <c r="D278" s="22" t="s">
        <v>179</v>
      </c>
    </row>
    <row r="279" spans="2:4" ht="14.75" customHeight="1">
      <c r="B279" s="22">
        <v>607</v>
      </c>
      <c r="C279" s="22" t="s">
        <v>184</v>
      </c>
      <c r="D279" s="22" t="s">
        <v>179</v>
      </c>
    </row>
    <row r="280" spans="2:4" ht="14.75" customHeight="1">
      <c r="B280" s="22">
        <v>608</v>
      </c>
      <c r="C280" s="22" t="s">
        <v>185</v>
      </c>
      <c r="D280" s="22" t="s">
        <v>179</v>
      </c>
    </row>
    <row r="281" spans="2:4" ht="14.75" customHeight="1">
      <c r="B281" s="22">
        <v>609</v>
      </c>
      <c r="C281" s="22" t="s">
        <v>186</v>
      </c>
      <c r="D281" s="22" t="s">
        <v>179</v>
      </c>
    </row>
    <row r="282" spans="2:4" ht="14.75" customHeight="1">
      <c r="B282" s="22">
        <v>610</v>
      </c>
      <c r="C282" s="22" t="s">
        <v>187</v>
      </c>
      <c r="D282" s="22" t="s">
        <v>179</v>
      </c>
    </row>
    <row r="283" spans="2:4" ht="14.75" customHeight="1">
      <c r="B283" s="22">
        <v>611</v>
      </c>
      <c r="C283" s="22" t="s">
        <v>151</v>
      </c>
      <c r="D283" s="22" t="s">
        <v>179</v>
      </c>
    </row>
    <row r="284" spans="2:4" ht="14.75" customHeight="1">
      <c r="B284" s="22">
        <v>612</v>
      </c>
      <c r="C284" s="22" t="s">
        <v>231</v>
      </c>
      <c r="D284" s="22" t="s">
        <v>179</v>
      </c>
    </row>
    <row r="285" spans="2:4" ht="14.75" customHeight="1">
      <c r="B285" s="22">
        <v>613</v>
      </c>
      <c r="C285" s="22" t="s">
        <v>214</v>
      </c>
      <c r="D285" s="22" t="s">
        <v>179</v>
      </c>
    </row>
    <row r="286" spans="2:4" ht="14.75" customHeight="1">
      <c r="B286" s="22">
        <v>614</v>
      </c>
      <c r="C286" s="22" t="s">
        <v>232</v>
      </c>
      <c r="D286" s="22" t="s">
        <v>179</v>
      </c>
    </row>
    <row r="287" spans="2:4" ht="14.75" customHeight="1">
      <c r="B287" s="22">
        <v>615</v>
      </c>
      <c r="C287" s="22" t="s">
        <v>233</v>
      </c>
      <c r="D287" s="22" t="s">
        <v>179</v>
      </c>
    </row>
    <row r="288" spans="2:4" ht="14.75" customHeight="1">
      <c r="B288" s="22">
        <v>616</v>
      </c>
      <c r="C288" s="22" t="s">
        <v>215</v>
      </c>
      <c r="D288" s="22" t="s">
        <v>179</v>
      </c>
    </row>
    <row r="289" spans="2:4" ht="14.75" customHeight="1">
      <c r="B289" s="22">
        <v>617</v>
      </c>
      <c r="C289" s="22" t="s">
        <v>188</v>
      </c>
      <c r="D289" s="22" t="s">
        <v>179</v>
      </c>
    </row>
    <row r="290" spans="2:4" ht="14.75" customHeight="1">
      <c r="B290" s="22">
        <v>618</v>
      </c>
      <c r="C290" s="22"/>
      <c r="D290" s="22" t="s">
        <v>179</v>
      </c>
    </row>
    <row r="291" spans="2:4" ht="14.75" customHeight="1">
      <c r="B291" s="22">
        <v>619</v>
      </c>
      <c r="C291" s="22"/>
      <c r="D291" s="22" t="s">
        <v>179</v>
      </c>
    </row>
    <row r="292" spans="2:4" ht="14.75" customHeight="1">
      <c r="B292" s="22">
        <v>620</v>
      </c>
      <c r="C292" s="22"/>
      <c r="D292" s="22" t="s">
        <v>179</v>
      </c>
    </row>
    <row r="293" spans="2:4" ht="14.75" customHeight="1">
      <c r="B293" s="22">
        <v>621</v>
      </c>
      <c r="C293" s="22"/>
      <c r="D293" s="22" t="s">
        <v>179</v>
      </c>
    </row>
    <row r="294" spans="2:4" ht="14.75" customHeight="1">
      <c r="B294" s="22">
        <v>622</v>
      </c>
      <c r="C294" s="22"/>
      <c r="D294" s="22" t="s">
        <v>179</v>
      </c>
    </row>
    <row r="295" spans="2:4" ht="14.75" customHeight="1">
      <c r="B295" s="22">
        <v>623</v>
      </c>
      <c r="C295" s="22"/>
      <c r="D295" s="22" t="s">
        <v>179</v>
      </c>
    </row>
    <row r="296" spans="2:4" ht="14.75" customHeight="1">
      <c r="B296" s="22">
        <v>624</v>
      </c>
      <c r="C296" s="22"/>
      <c r="D296" s="22" t="s">
        <v>179</v>
      </c>
    </row>
    <row r="297" spans="2:4" ht="14.75" customHeight="1">
      <c r="B297" s="22">
        <v>625</v>
      </c>
      <c r="C297" s="22"/>
      <c r="D297" s="22" t="s">
        <v>179</v>
      </c>
    </row>
    <row r="298" spans="2:4" ht="14.75" customHeight="1">
      <c r="B298" s="22">
        <v>626</v>
      </c>
      <c r="C298" s="22"/>
      <c r="D298" s="22" t="s">
        <v>179</v>
      </c>
    </row>
    <row r="299" spans="2:4" ht="14.75" customHeight="1">
      <c r="B299" s="22">
        <v>627</v>
      </c>
      <c r="C299" s="22"/>
      <c r="D299" s="22" t="s">
        <v>179</v>
      </c>
    </row>
    <row r="300" spans="2:4" ht="14.75" customHeight="1">
      <c r="B300" s="22">
        <v>701</v>
      </c>
      <c r="C300" s="22"/>
      <c r="D300" s="22" t="s">
        <v>189</v>
      </c>
    </row>
    <row r="301" spans="2:4" ht="14.75" customHeight="1">
      <c r="B301" s="22">
        <v>702</v>
      </c>
      <c r="C301" s="22"/>
      <c r="D301" s="22" t="s">
        <v>189</v>
      </c>
    </row>
    <row r="302" spans="2:4" ht="14.75" customHeight="1">
      <c r="B302" s="22">
        <v>703</v>
      </c>
      <c r="C302" s="22"/>
      <c r="D302" s="22" t="s">
        <v>189</v>
      </c>
    </row>
    <row r="303" spans="2:4" ht="14.75" customHeight="1">
      <c r="B303" s="22">
        <v>704</v>
      </c>
      <c r="C303" s="22"/>
      <c r="D303" s="22" t="s">
        <v>189</v>
      </c>
    </row>
    <row r="304" spans="2:4" ht="14.75" customHeight="1">
      <c r="B304" s="22">
        <v>705</v>
      </c>
      <c r="C304" s="22"/>
      <c r="D304" s="22" t="s">
        <v>189</v>
      </c>
    </row>
    <row r="305" spans="2:4" ht="14.75" customHeight="1">
      <c r="B305" s="22">
        <v>706</v>
      </c>
      <c r="C305" s="22"/>
      <c r="D305" s="22" t="s">
        <v>189</v>
      </c>
    </row>
    <row r="306" spans="2:4" ht="14.75" customHeight="1">
      <c r="B306" s="22">
        <v>707</v>
      </c>
      <c r="C306" s="22"/>
      <c r="D306" s="22" t="s">
        <v>189</v>
      </c>
    </row>
    <row r="307" spans="2:4" ht="14.75" customHeight="1">
      <c r="B307" s="22">
        <v>708</v>
      </c>
      <c r="C307" s="22"/>
      <c r="D307" s="22" t="s">
        <v>189</v>
      </c>
    </row>
    <row r="308" spans="2:4" ht="14.75" customHeight="1">
      <c r="B308" s="22">
        <v>709</v>
      </c>
      <c r="C308" s="22"/>
      <c r="D308" s="22" t="s">
        <v>189</v>
      </c>
    </row>
    <row r="309" spans="2:4" ht="14.75" customHeight="1">
      <c r="B309" s="22">
        <v>710</v>
      </c>
      <c r="C309" s="22"/>
      <c r="D309" s="22" t="s">
        <v>189</v>
      </c>
    </row>
    <row r="310" spans="2:4" ht="14.75" customHeight="1">
      <c r="B310" s="22">
        <v>711</v>
      </c>
      <c r="C310" s="22"/>
      <c r="D310" s="22" t="s">
        <v>189</v>
      </c>
    </row>
    <row r="311" spans="2:4" ht="14.75" customHeight="1">
      <c r="B311" s="22">
        <v>712</v>
      </c>
      <c r="C311" s="22"/>
      <c r="D311" s="22" t="s">
        <v>189</v>
      </c>
    </row>
    <row r="312" spans="2:4" ht="14.75" customHeight="1">
      <c r="B312" s="22">
        <v>713</v>
      </c>
      <c r="C312" s="22"/>
      <c r="D312" s="22" t="s">
        <v>189</v>
      </c>
    </row>
    <row r="313" spans="2:4" ht="14.75" customHeight="1">
      <c r="B313" s="22">
        <v>714</v>
      </c>
      <c r="C313" s="22"/>
      <c r="D313" s="22" t="s">
        <v>189</v>
      </c>
    </row>
    <row r="314" spans="2:4" ht="14.75" customHeight="1">
      <c r="B314" s="22">
        <v>715</v>
      </c>
      <c r="C314" s="22"/>
      <c r="D314" s="22" t="s">
        <v>189</v>
      </c>
    </row>
    <row r="315" spans="2:4" ht="14.75" customHeight="1">
      <c r="B315" s="22">
        <v>716</v>
      </c>
      <c r="C315" s="22"/>
      <c r="D315" s="22" t="s">
        <v>189</v>
      </c>
    </row>
    <row r="316" spans="2:4" ht="14.75" customHeight="1">
      <c r="B316" s="22">
        <v>717</v>
      </c>
      <c r="C316" s="22"/>
      <c r="D316" s="22" t="s">
        <v>189</v>
      </c>
    </row>
    <row r="317" spans="2:4" ht="14.75" customHeight="1">
      <c r="B317" s="22">
        <v>718</v>
      </c>
      <c r="C317" s="22"/>
      <c r="D317" s="22" t="s">
        <v>189</v>
      </c>
    </row>
    <row r="318" spans="2:4" ht="14.75" customHeight="1">
      <c r="B318" s="22">
        <v>719</v>
      </c>
      <c r="C318" s="22"/>
      <c r="D318" s="22" t="s">
        <v>189</v>
      </c>
    </row>
    <row r="319" spans="2:4" ht="14.75" customHeight="1">
      <c r="B319" s="22">
        <v>720</v>
      </c>
      <c r="C319" s="22"/>
      <c r="D319" s="22" t="s">
        <v>189</v>
      </c>
    </row>
    <row r="320" spans="2:4" ht="14.75" customHeight="1">
      <c r="B320" s="22">
        <v>721</v>
      </c>
      <c r="C320" s="22"/>
      <c r="D320" s="22" t="s">
        <v>189</v>
      </c>
    </row>
    <row r="321" spans="2:4" ht="14.75" customHeight="1">
      <c r="B321" s="22">
        <v>722</v>
      </c>
      <c r="C321" s="22"/>
      <c r="D321" s="22" t="s">
        <v>189</v>
      </c>
    </row>
    <row r="322" spans="2:4" ht="14.75" customHeight="1">
      <c r="B322" s="22">
        <v>723</v>
      </c>
      <c r="C322" s="22"/>
      <c r="D322" s="22" t="s">
        <v>189</v>
      </c>
    </row>
    <row r="323" spans="2:4" ht="14.75" customHeight="1">
      <c r="B323" s="22">
        <v>999</v>
      </c>
      <c r="C323" s="22" t="s">
        <v>236</v>
      </c>
      <c r="D323" s="22" t="s">
        <v>198</v>
      </c>
    </row>
    <row r="324" spans="2:4" ht="14.75" customHeight="1">
      <c r="B324" s="22"/>
      <c r="C324" s="22"/>
      <c r="D324" s="22"/>
    </row>
    <row r="325" spans="2:4" ht="14.75" customHeight="1">
      <c r="B325" s="32">
        <v>100</v>
      </c>
      <c r="C325" s="32" t="s">
        <v>351</v>
      </c>
      <c r="D325" s="32" t="s">
        <v>357</v>
      </c>
    </row>
    <row r="326" spans="2:4" ht="14.75" customHeight="1">
      <c r="B326" s="32">
        <v>200</v>
      </c>
      <c r="C326" s="32" t="s">
        <v>352</v>
      </c>
      <c r="D326" s="32" t="s">
        <v>358</v>
      </c>
    </row>
    <row r="327" spans="2:4" ht="14.75" customHeight="1">
      <c r="B327" s="32">
        <v>300</v>
      </c>
      <c r="C327" s="32" t="s">
        <v>353</v>
      </c>
      <c r="D327" s="32" t="s">
        <v>359</v>
      </c>
    </row>
    <row r="328" spans="2:4" ht="14.75" customHeight="1">
      <c r="B328" s="32">
        <v>400</v>
      </c>
      <c r="C328" s="32" t="s">
        <v>354</v>
      </c>
      <c r="D328" s="32" t="s">
        <v>360</v>
      </c>
    </row>
    <row r="329" spans="2:4" ht="14.75" customHeight="1">
      <c r="B329" s="32">
        <v>500</v>
      </c>
      <c r="C329" s="32" t="s">
        <v>355</v>
      </c>
      <c r="D329" s="32" t="s">
        <v>361</v>
      </c>
    </row>
    <row r="330" spans="2:4" ht="14.75" customHeight="1">
      <c r="B330" s="32">
        <v>600</v>
      </c>
      <c r="C330" s="32" t="s">
        <v>356</v>
      </c>
      <c r="D330" s="32" t="s">
        <v>362</v>
      </c>
    </row>
  </sheetData>
  <sheetProtection sheet="1" objects="1" scenarios="1"/>
  <phoneticPr fontId="3"/>
  <printOptions gridLinesSet="0"/>
  <pageMargins left="0.78740157480314965" right="0.78740157480314965" top="0.78740157480314965" bottom="0.78740157480314965" header="0.59055118110236227" footer="0.9055118110236221"/>
  <pageSetup paperSize="9" scale="82" orientation="portrait" horizontalDpi="300" verticalDpi="300" r:id="rId1"/>
  <headerFooter alignWithMargins="0"/>
  <rowBreaks count="2" manualBreakCount="2">
    <brk id="66" max="16383" man="1"/>
    <brk id="1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A8D98-30F4-4BBE-8132-80497D844FE5}">
  <sheetPr>
    <pageSetUpPr fitToPage="1"/>
  </sheetPr>
  <dimension ref="A1:B30"/>
  <sheetViews>
    <sheetView zoomScaleNormal="100" workbookViewId="0">
      <selection activeCell="B12" sqref="B12"/>
    </sheetView>
  </sheetViews>
  <sheetFormatPr defaultRowHeight="12.4"/>
  <cols>
    <col min="1" max="1" width="6" bestFit="1" customWidth="1"/>
    <col min="2" max="2" width="77.35546875" customWidth="1"/>
  </cols>
  <sheetData>
    <row r="1" spans="1:2">
      <c r="A1" t="s">
        <v>288</v>
      </c>
    </row>
    <row r="2" spans="1:2" ht="18.75">
      <c r="A2" s="44">
        <v>1</v>
      </c>
      <c r="B2" s="46" t="s">
        <v>336</v>
      </c>
    </row>
    <row r="3" spans="1:2">
      <c r="A3" s="56" t="s">
        <v>379</v>
      </c>
      <c r="B3" s="38" t="s">
        <v>376</v>
      </c>
    </row>
    <row r="4" spans="1:2" ht="24.75">
      <c r="A4" s="56" t="s">
        <v>379</v>
      </c>
      <c r="B4" s="38" t="s">
        <v>371</v>
      </c>
    </row>
    <row r="5" spans="1:2">
      <c r="A5" s="56" t="s">
        <v>379</v>
      </c>
      <c r="B5" s="38" t="s">
        <v>377</v>
      </c>
    </row>
    <row r="6" spans="1:2">
      <c r="A6" s="56" t="s">
        <v>379</v>
      </c>
      <c r="B6" s="38" t="s">
        <v>328</v>
      </c>
    </row>
    <row r="7" spans="1:2" ht="24.75">
      <c r="A7" s="56" t="s">
        <v>379</v>
      </c>
      <c r="B7" s="38" t="s">
        <v>374</v>
      </c>
    </row>
    <row r="8" spans="1:2">
      <c r="A8" s="56" t="s">
        <v>379</v>
      </c>
      <c r="B8" s="38" t="s">
        <v>375</v>
      </c>
    </row>
    <row r="9" spans="1:2" ht="24.75">
      <c r="A9" s="56" t="s">
        <v>379</v>
      </c>
      <c r="B9" s="38" t="s">
        <v>378</v>
      </c>
    </row>
    <row r="10" spans="1:2">
      <c r="A10" s="56" t="s">
        <v>379</v>
      </c>
      <c r="B10" s="38" t="s">
        <v>405</v>
      </c>
    </row>
    <row r="11" spans="1:2">
      <c r="A11" s="56" t="s">
        <v>379</v>
      </c>
      <c r="B11" s="38" t="s">
        <v>329</v>
      </c>
    </row>
    <row r="12" spans="1:2" ht="61.9">
      <c r="A12" s="56" t="s">
        <v>380</v>
      </c>
      <c r="B12" s="54" t="s">
        <v>384</v>
      </c>
    </row>
    <row r="13" spans="1:2" ht="24.75">
      <c r="A13" s="56" t="s">
        <v>379</v>
      </c>
      <c r="B13" s="38" t="s">
        <v>373</v>
      </c>
    </row>
    <row r="14" spans="1:2">
      <c r="A14" s="56" t="s">
        <v>379</v>
      </c>
      <c r="B14" s="38" t="s">
        <v>337</v>
      </c>
    </row>
    <row r="15" spans="1:2" ht="24.75">
      <c r="A15" s="56" t="s">
        <v>379</v>
      </c>
      <c r="B15" s="38" t="s">
        <v>364</v>
      </c>
    </row>
    <row r="16" spans="1:2">
      <c r="A16" s="42"/>
      <c r="B16" s="38"/>
    </row>
    <row r="17" spans="1:2" ht="18.75">
      <c r="A17" s="44">
        <v>2</v>
      </c>
      <c r="B17" s="45" t="s">
        <v>365</v>
      </c>
    </row>
    <row r="18" spans="1:2" ht="24.75">
      <c r="A18" s="56" t="s">
        <v>379</v>
      </c>
      <c r="B18" s="38" t="s">
        <v>366</v>
      </c>
    </row>
    <row r="19" spans="1:2">
      <c r="B19" s="38"/>
    </row>
    <row r="20" spans="1:2" ht="24.75">
      <c r="A20" s="56" t="s">
        <v>379</v>
      </c>
      <c r="B20" s="38" t="s">
        <v>367</v>
      </c>
    </row>
    <row r="21" spans="1:2" ht="24.75">
      <c r="A21" s="42"/>
      <c r="B21" s="39" t="s">
        <v>368</v>
      </c>
    </row>
    <row r="22" spans="1:2">
      <c r="A22" s="42"/>
      <c r="B22" s="38"/>
    </row>
    <row r="23" spans="1:2" ht="49.5">
      <c r="A23" s="56" t="s">
        <v>379</v>
      </c>
      <c r="B23" s="38" t="s">
        <v>397</v>
      </c>
    </row>
    <row r="24" spans="1:2" ht="24.75">
      <c r="A24" s="56" t="s">
        <v>379</v>
      </c>
      <c r="B24" s="41" t="s">
        <v>385</v>
      </c>
    </row>
    <row r="25" spans="1:2">
      <c r="A25" s="42"/>
      <c r="B25" s="27"/>
    </row>
    <row r="26" spans="1:2" ht="18.75">
      <c r="A26" s="44"/>
      <c r="B26" s="45" t="s">
        <v>382</v>
      </c>
    </row>
    <row r="27" spans="1:2" ht="99">
      <c r="A27" s="56" t="s">
        <v>379</v>
      </c>
      <c r="B27" s="55" t="s">
        <v>381</v>
      </c>
    </row>
    <row r="28" spans="1:2">
      <c r="A28" s="43"/>
      <c r="B28" s="55"/>
    </row>
    <row r="29" spans="1:2">
      <c r="A29" s="56" t="s">
        <v>383</v>
      </c>
      <c r="B29" s="53" t="s">
        <v>370</v>
      </c>
    </row>
    <row r="30" spans="1:2">
      <c r="B30" s="52" t="s">
        <v>369</v>
      </c>
    </row>
  </sheetData>
  <phoneticPr fontId="7"/>
  <hyperlinks>
    <hyperlink ref="B30" r:id="rId1" xr:uid="{362A8461-BAC4-4DA4-8E32-F2649EE70CEB}"/>
  </hyperlinks>
  <pageMargins left="0.39370078740157483" right="0.39370078740157483" top="0.39370078740157483" bottom="0.39370078740157483" header="0.31496062992125984" footer="0.31496062992125984"/>
  <pageSetup paperSize="13" orientation="portrait" horizontalDpi="4294967294"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AC207"/>
  <sheetViews>
    <sheetView tabSelected="1" zoomScaleNormal="100" zoomScaleSheetLayoutView="75" workbookViewId="0">
      <selection activeCell="E8" sqref="E8"/>
    </sheetView>
  </sheetViews>
  <sheetFormatPr defaultColWidth="11.78515625" defaultRowHeight="14.85" customHeight="1"/>
  <cols>
    <col min="1" max="3" width="3.78515625" customWidth="1"/>
    <col min="4" max="4" width="4.5703125" customWidth="1"/>
    <col min="5" max="5" width="32.78515625" customWidth="1"/>
    <col min="6" max="6" width="25.78515625" customWidth="1"/>
    <col min="7" max="7" width="5.78515625" customWidth="1"/>
    <col min="8" max="9" width="3.35546875" customWidth="1"/>
    <col min="10" max="10" width="7.78515625" style="7" customWidth="1"/>
    <col min="11" max="11" width="15.78515625" style="7" customWidth="1"/>
    <col min="12" max="12" width="3.35546875" style="7" customWidth="1"/>
    <col min="13" max="13" width="15.78515625" style="7" customWidth="1"/>
    <col min="14" max="14" width="3.78515625" customWidth="1"/>
    <col min="15" max="15" width="3.35546875" customWidth="1"/>
    <col min="16" max="16" width="15.78515625" customWidth="1"/>
    <col min="17" max="17" width="3.78515625" customWidth="1"/>
    <col min="18" max="18" width="52.35546875" customWidth="1"/>
    <col min="19" max="19" width="6.640625" bestFit="1" customWidth="1"/>
    <col min="20" max="20" width="12.140625" bestFit="1" customWidth="1"/>
    <col min="21" max="21" width="5.640625" bestFit="1" customWidth="1"/>
    <col min="22" max="22" width="24.85546875" customWidth="1"/>
    <col min="23" max="23" width="37" customWidth="1"/>
    <col min="24" max="24" width="5.640625" bestFit="1" customWidth="1"/>
    <col min="25" max="26" width="3.640625" bestFit="1" customWidth="1"/>
    <col min="27" max="27" width="5.640625" bestFit="1" customWidth="1"/>
    <col min="28" max="28" width="32.42578125" customWidth="1"/>
    <col min="29" max="29" width="164.85546875" customWidth="1"/>
  </cols>
  <sheetData>
    <row r="1" spans="4:29" ht="33" thickBot="1">
      <c r="E1" s="6" t="s">
        <v>240</v>
      </c>
      <c r="F1" s="50" t="s">
        <v>372</v>
      </c>
    </row>
    <row r="2" spans="4:29" ht="173" customHeight="1" thickBot="1">
      <c r="R2" s="51" t="s">
        <v>349</v>
      </c>
    </row>
    <row r="3" spans="4:29" ht="53" customHeight="1" thickBot="1">
      <c r="D3" s="40" t="s">
        <v>271</v>
      </c>
      <c r="E3" s="13" t="s">
        <v>346</v>
      </c>
      <c r="F3" s="49" t="s">
        <v>344</v>
      </c>
      <c r="G3" s="34" t="s">
        <v>314</v>
      </c>
      <c r="H3" s="36" t="s">
        <v>341</v>
      </c>
      <c r="I3" s="16" t="s">
        <v>247</v>
      </c>
      <c r="J3" s="13" t="s">
        <v>408</v>
      </c>
      <c r="K3" s="13" t="s">
        <v>347</v>
      </c>
      <c r="L3" s="15" t="s">
        <v>342</v>
      </c>
      <c r="M3" s="49" t="s">
        <v>345</v>
      </c>
      <c r="N3" s="15" t="s">
        <v>242</v>
      </c>
      <c r="O3" s="15" t="s">
        <v>199</v>
      </c>
      <c r="P3" s="13" t="s">
        <v>348</v>
      </c>
      <c r="Q3" s="15" t="s">
        <v>0</v>
      </c>
      <c r="R3" s="14" t="s">
        <v>238</v>
      </c>
      <c r="S3" s="29" t="s">
        <v>279</v>
      </c>
      <c r="T3" s="30" t="s">
        <v>331</v>
      </c>
      <c r="U3" s="31" t="s">
        <v>273</v>
      </c>
      <c r="V3" s="31" t="s">
        <v>272</v>
      </c>
      <c r="W3" s="29" t="s">
        <v>278</v>
      </c>
      <c r="X3" s="29" t="s">
        <v>325</v>
      </c>
      <c r="Y3" s="31" t="s">
        <v>274</v>
      </c>
      <c r="Z3" s="31" t="s">
        <v>275</v>
      </c>
      <c r="AA3" s="29" t="s">
        <v>326</v>
      </c>
      <c r="AB3" s="31" t="s">
        <v>277</v>
      </c>
      <c r="AC3" s="31" t="s">
        <v>276</v>
      </c>
    </row>
    <row r="4" spans="4:29" ht="14.75" customHeight="1" thickTop="1">
      <c r="D4" s="8" t="s">
        <v>285</v>
      </c>
      <c r="E4" s="10" t="s">
        <v>316</v>
      </c>
      <c r="F4" s="10" t="s">
        <v>400</v>
      </c>
      <c r="G4" s="9" t="s">
        <v>388</v>
      </c>
      <c r="H4" s="9">
        <v>1</v>
      </c>
      <c r="I4" s="9"/>
      <c r="J4" s="9" t="s">
        <v>403</v>
      </c>
      <c r="K4" s="10" t="s">
        <v>410</v>
      </c>
      <c r="L4" s="10"/>
      <c r="M4" s="10" t="s">
        <v>412</v>
      </c>
      <c r="N4" s="9">
        <v>103</v>
      </c>
      <c r="O4" s="9">
        <v>3</v>
      </c>
      <c r="P4" s="10" t="str">
        <f>IF(N4="","",VLOOKUP(N4,学校番号!$B$2:$D$500,2))</f>
        <v>県立東灘</v>
      </c>
      <c r="Q4" s="20" t="str">
        <f>IF(O4="","",ASC(O4)&amp;"年")</f>
        <v>3年</v>
      </c>
      <c r="R4" s="19" t="str">
        <f>N4&amp;"_"&amp;Q4&amp;"_"&amp;E4&amp;"_"&amp;G4&amp;H4&amp;I4&amp;"_"&amp;K4&amp;"_"&amp;P4</f>
        <v>103_3年_秋の紅葉_C1_神戸　太郎_県立東灘</v>
      </c>
      <c r="S4" s="32">
        <v>8</v>
      </c>
      <c r="T4" s="47" t="s">
        <v>394</v>
      </c>
      <c r="U4" s="32">
        <v>400</v>
      </c>
      <c r="V4" s="32" t="s">
        <v>280</v>
      </c>
      <c r="W4" s="32" t="s">
        <v>281</v>
      </c>
      <c r="X4" s="32">
        <v>2021</v>
      </c>
      <c r="Y4" s="32">
        <v>11</v>
      </c>
      <c r="Z4" s="32">
        <v>4</v>
      </c>
      <c r="AA4" s="32">
        <v>18</v>
      </c>
      <c r="AB4" s="32" t="s">
        <v>391</v>
      </c>
      <c r="AC4" s="32" t="s">
        <v>283</v>
      </c>
    </row>
    <row r="5" spans="4:29" ht="14.75" customHeight="1">
      <c r="D5" s="8" t="s">
        <v>308</v>
      </c>
      <c r="E5" s="10" t="s">
        <v>390</v>
      </c>
      <c r="F5" s="10" t="s">
        <v>389</v>
      </c>
      <c r="G5" s="9" t="s">
        <v>322</v>
      </c>
      <c r="H5" s="9">
        <v>1</v>
      </c>
      <c r="I5" s="9" t="s">
        <v>311</v>
      </c>
      <c r="J5" s="9" t="s">
        <v>404</v>
      </c>
      <c r="K5" s="10" t="s">
        <v>410</v>
      </c>
      <c r="L5" s="10"/>
      <c r="M5" s="10" t="s">
        <v>412</v>
      </c>
      <c r="N5" s="9">
        <v>103</v>
      </c>
      <c r="O5" s="9">
        <v>3</v>
      </c>
      <c r="P5" s="10" t="str">
        <f>IF(N5="","",VLOOKUP(N5,学校番号!$B$2:$D$500,2))</f>
        <v>県立東灘</v>
      </c>
      <c r="Q5" s="20" t="str">
        <f t="shared" ref="Q5:Q6" si="0">IF(O5="","",ASC(O5)&amp;"年")</f>
        <v>3年</v>
      </c>
      <c r="R5" s="19" t="str">
        <f t="shared" ref="R5:R7" si="1">N5&amp;"_"&amp;Q5&amp;"_"&amp;E5&amp;"_"&amp;G5&amp;H5&amp;I5&amp;"_"&amp;K5&amp;"_"&amp;P5</f>
        <v>103_3年_夏の海辺_M1F_神戸　太郎_県立東灘</v>
      </c>
      <c r="S5" s="32">
        <v>11</v>
      </c>
      <c r="T5" s="47" t="s">
        <v>393</v>
      </c>
      <c r="U5" s="32">
        <v>100</v>
      </c>
      <c r="V5" s="32" t="s">
        <v>335</v>
      </c>
      <c r="W5" s="32" t="s">
        <v>333</v>
      </c>
      <c r="X5" s="32">
        <v>2020</v>
      </c>
      <c r="Y5" s="32">
        <v>8</v>
      </c>
      <c r="Z5" s="32">
        <v>19</v>
      </c>
      <c r="AA5" s="32">
        <v>9</v>
      </c>
      <c r="AB5" s="32" t="s">
        <v>392</v>
      </c>
      <c r="AC5" s="32" t="s">
        <v>284</v>
      </c>
    </row>
    <row r="6" spans="4:29" ht="14.75" customHeight="1">
      <c r="D6" s="8" t="s">
        <v>317</v>
      </c>
      <c r="E6" s="10" t="s">
        <v>319</v>
      </c>
      <c r="F6" s="10" t="s">
        <v>320</v>
      </c>
      <c r="G6" s="9" t="s">
        <v>321</v>
      </c>
      <c r="H6" s="9">
        <v>4</v>
      </c>
      <c r="I6" s="9"/>
      <c r="J6" s="9" t="s">
        <v>239</v>
      </c>
      <c r="K6" s="10" t="s">
        <v>411</v>
      </c>
      <c r="L6" s="10">
        <v>1</v>
      </c>
      <c r="M6" s="10" t="s">
        <v>413</v>
      </c>
      <c r="N6" s="9">
        <v>103</v>
      </c>
      <c r="O6" s="9">
        <v>3</v>
      </c>
      <c r="P6" s="10" t="str">
        <f>IF(N6="","",VLOOKUP(N6,学校番号!$B$2:$D$500,2))</f>
        <v>県立東灘</v>
      </c>
      <c r="Q6" s="20" t="str">
        <f t="shared" si="0"/>
        <v>3年</v>
      </c>
      <c r="R6" s="19" t="str">
        <f t="shared" si="1"/>
        <v>103_3年_冬の雪山_C4_兵庫　次郎_県立東灘</v>
      </c>
      <c r="S6" s="32"/>
      <c r="T6" s="47"/>
      <c r="U6" s="32"/>
      <c r="V6" s="32"/>
      <c r="W6" s="32"/>
      <c r="X6" s="32"/>
      <c r="Y6" s="32"/>
      <c r="Z6" s="32"/>
      <c r="AA6" s="32"/>
      <c r="AB6" s="32"/>
      <c r="AC6" s="32"/>
    </row>
    <row r="7" spans="4:29" ht="14.75" customHeight="1">
      <c r="D7" s="8" t="s">
        <v>318</v>
      </c>
      <c r="E7" s="10" t="s">
        <v>315</v>
      </c>
      <c r="F7" s="10" t="s">
        <v>409</v>
      </c>
      <c r="G7" s="9" t="s">
        <v>322</v>
      </c>
      <c r="H7" s="9">
        <v>3</v>
      </c>
      <c r="I7" s="9"/>
      <c r="J7" s="9" t="s">
        <v>403</v>
      </c>
      <c r="K7" s="10" t="s">
        <v>387</v>
      </c>
      <c r="L7" s="10"/>
      <c r="M7" s="10" t="s">
        <v>386</v>
      </c>
      <c r="N7" s="9">
        <v>103</v>
      </c>
      <c r="O7" s="9">
        <v>2</v>
      </c>
      <c r="P7" s="10" t="str">
        <f>IF(N7="","",VLOOKUP(N7,学校番号!$B$2:$D$500,2))</f>
        <v>県立東灘</v>
      </c>
      <c r="Q7" s="20" t="str">
        <f>IF(O7="","",ASC(O7)&amp;"年")</f>
        <v>2年</v>
      </c>
      <c r="R7" s="19" t="str">
        <f t="shared" si="1"/>
        <v>103_2年_春の大山_M3_阪神　花子_県立東灘</v>
      </c>
      <c r="S7" s="32">
        <v>2.8</v>
      </c>
      <c r="T7" s="47" t="s">
        <v>330</v>
      </c>
      <c r="U7" s="32">
        <v>1600</v>
      </c>
      <c r="V7" s="32" t="s">
        <v>323</v>
      </c>
      <c r="W7" s="32" t="s">
        <v>332</v>
      </c>
      <c r="X7" s="32">
        <v>2021</v>
      </c>
      <c r="Y7" s="32">
        <v>5</v>
      </c>
      <c r="Z7" s="32">
        <v>4</v>
      </c>
      <c r="AA7" s="32"/>
      <c r="AB7" s="32" t="s">
        <v>282</v>
      </c>
      <c r="AC7" s="32" t="s">
        <v>324</v>
      </c>
    </row>
    <row r="8" spans="4:29" ht="14.75" customHeight="1">
      <c r="D8" s="8">
        <v>1</v>
      </c>
      <c r="E8" s="4"/>
      <c r="F8" s="4"/>
      <c r="G8" s="37"/>
      <c r="H8" s="37"/>
      <c r="I8" s="37"/>
      <c r="J8" s="11"/>
      <c r="K8" s="4"/>
      <c r="L8" s="4"/>
      <c r="M8" s="4"/>
      <c r="N8" s="11"/>
      <c r="O8" s="11"/>
      <c r="P8" s="12" t="str">
        <f>IF(N8="","",VLOOKUP(N8,学校番号!$B$2:$D$500,2))</f>
        <v/>
      </c>
      <c r="Q8" s="21" t="str">
        <f t="shared" ref="Q8:Q71" si="2">IF(O8="","",ASC(O8)&amp;"年")</f>
        <v/>
      </c>
      <c r="R8" s="18" t="str">
        <f>N8&amp;"_"&amp;Q8&amp;"_"&amp;E8&amp;"_"&amp;G8&amp;H8&amp;I8&amp;"_"&amp;K8&amp;"_"&amp;P8</f>
        <v>_____</v>
      </c>
      <c r="S8" s="33"/>
      <c r="T8" s="48"/>
      <c r="U8" s="33"/>
      <c r="V8" s="33"/>
      <c r="W8" s="33"/>
      <c r="X8" s="33"/>
      <c r="Y8" s="33"/>
      <c r="Z8" s="33"/>
      <c r="AA8" s="33"/>
      <c r="AB8" s="33"/>
      <c r="AC8" s="33"/>
    </row>
    <row r="9" spans="4:29" ht="12.4">
      <c r="D9" s="8">
        <v>2</v>
      </c>
      <c r="E9" s="5"/>
      <c r="F9" s="5"/>
      <c r="G9" s="37"/>
      <c r="H9" s="37"/>
      <c r="I9" s="37"/>
      <c r="J9" s="11"/>
      <c r="K9" s="4"/>
      <c r="L9" s="4"/>
      <c r="M9" s="4"/>
      <c r="N9" s="11"/>
      <c r="O9" s="17"/>
      <c r="P9" s="12" t="str">
        <f>IF(N9="","",VLOOKUP(N9,学校番号!$B$2:$D$500,2))</f>
        <v/>
      </c>
      <c r="Q9" s="21" t="str">
        <f t="shared" si="2"/>
        <v/>
      </c>
      <c r="R9" s="18" t="str">
        <f t="shared" ref="R9:R72" si="3">N9&amp;"_"&amp;Q9&amp;"_"&amp;E9&amp;"_"&amp;G9&amp;H9&amp;I9&amp;"_"&amp;K9&amp;"_"&amp;P9</f>
        <v>_____</v>
      </c>
      <c r="S9" s="33"/>
      <c r="T9" s="48"/>
      <c r="U9" s="33"/>
      <c r="V9" s="33"/>
      <c r="W9" s="33"/>
      <c r="X9" s="33"/>
      <c r="Y9" s="33"/>
      <c r="Z9" s="33"/>
      <c r="AA9" s="33"/>
      <c r="AB9" s="33"/>
      <c r="AC9" s="33"/>
    </row>
    <row r="10" spans="4:29" ht="12.75" customHeight="1">
      <c r="D10" s="8">
        <v>3</v>
      </c>
      <c r="E10" s="5"/>
      <c r="F10" s="5"/>
      <c r="G10" s="37"/>
      <c r="H10" s="37"/>
      <c r="I10" s="37"/>
      <c r="J10" s="11"/>
      <c r="K10" s="4"/>
      <c r="L10" s="4"/>
      <c r="M10" s="4"/>
      <c r="N10" s="11"/>
      <c r="O10" s="17"/>
      <c r="P10" s="12" t="str">
        <f>IF(N10="","",VLOOKUP(N10,学校番号!$B$2:$D$500,2))</f>
        <v/>
      </c>
      <c r="Q10" s="21" t="str">
        <f t="shared" si="2"/>
        <v/>
      </c>
      <c r="R10" s="18" t="str">
        <f t="shared" si="3"/>
        <v>_____</v>
      </c>
      <c r="S10" s="33"/>
      <c r="T10" s="48"/>
      <c r="U10" s="33"/>
      <c r="V10" s="33"/>
      <c r="W10" s="33"/>
      <c r="X10" s="33"/>
      <c r="Y10" s="33"/>
      <c r="Z10" s="33"/>
      <c r="AA10" s="33"/>
      <c r="AB10" s="33"/>
      <c r="AC10" s="33"/>
    </row>
    <row r="11" spans="4:29" ht="12.75" customHeight="1">
      <c r="D11" s="8">
        <v>4</v>
      </c>
      <c r="E11" s="5"/>
      <c r="F11" s="5"/>
      <c r="G11" s="37"/>
      <c r="H11" s="37"/>
      <c r="I11" s="37"/>
      <c r="J11" s="11"/>
      <c r="K11" s="5"/>
      <c r="L11" s="4"/>
      <c r="M11" s="4"/>
      <c r="N11" s="11"/>
      <c r="O11" s="17"/>
      <c r="P11" s="12" t="str">
        <f>IF(N11="","",VLOOKUP(N11,学校番号!$B$2:$D$500,2))</f>
        <v/>
      </c>
      <c r="Q11" s="21" t="str">
        <f t="shared" si="2"/>
        <v/>
      </c>
      <c r="R11" s="18" t="str">
        <f t="shared" si="3"/>
        <v>_____</v>
      </c>
      <c r="S11" s="33"/>
      <c r="T11" s="48"/>
      <c r="U11" s="33"/>
      <c r="V11" s="33"/>
      <c r="W11" s="33"/>
      <c r="X11" s="33"/>
      <c r="Y11" s="33"/>
      <c r="Z11" s="33"/>
      <c r="AA11" s="33"/>
      <c r="AB11" s="33"/>
      <c r="AC11" s="33"/>
    </row>
    <row r="12" spans="4:29" ht="12.4">
      <c r="D12" s="8">
        <v>5</v>
      </c>
      <c r="E12" s="5"/>
      <c r="F12" s="5"/>
      <c r="G12" s="37"/>
      <c r="H12" s="37"/>
      <c r="I12" s="37"/>
      <c r="J12" s="11"/>
      <c r="K12" s="5"/>
      <c r="L12" s="4"/>
      <c r="M12" s="4"/>
      <c r="N12" s="11"/>
      <c r="O12" s="17"/>
      <c r="P12" s="12" t="str">
        <f>IF(N12="","",VLOOKUP(N12,学校番号!$B$2:$D$500,2))</f>
        <v/>
      </c>
      <c r="Q12" s="21" t="str">
        <f t="shared" si="2"/>
        <v/>
      </c>
      <c r="R12" s="18" t="str">
        <f t="shared" si="3"/>
        <v>_____</v>
      </c>
      <c r="S12" s="33"/>
      <c r="T12" s="48"/>
      <c r="U12" s="33"/>
      <c r="V12" s="33"/>
      <c r="W12" s="33"/>
      <c r="X12" s="33"/>
      <c r="Y12" s="33"/>
      <c r="Z12" s="33"/>
      <c r="AA12" s="33"/>
      <c r="AB12" s="33"/>
      <c r="AC12" s="33"/>
    </row>
    <row r="13" spans="4:29" ht="12.4">
      <c r="D13" s="8">
        <v>6</v>
      </c>
      <c r="E13" s="5"/>
      <c r="F13" s="5"/>
      <c r="G13" s="37"/>
      <c r="H13" s="37"/>
      <c r="I13" s="37"/>
      <c r="J13" s="11"/>
      <c r="K13" s="5"/>
      <c r="L13" s="4"/>
      <c r="M13" s="4"/>
      <c r="N13" s="11"/>
      <c r="O13" s="17"/>
      <c r="P13" s="12" t="str">
        <f>IF(N13="","",VLOOKUP(N13,学校番号!$B$2:$D$500,2))</f>
        <v/>
      </c>
      <c r="Q13" s="21" t="str">
        <f t="shared" si="2"/>
        <v/>
      </c>
      <c r="R13" s="18" t="str">
        <f t="shared" si="3"/>
        <v>_____</v>
      </c>
      <c r="S13" s="33"/>
      <c r="T13" s="48"/>
      <c r="U13" s="33"/>
      <c r="V13" s="33"/>
      <c r="W13" s="33"/>
      <c r="X13" s="33"/>
      <c r="Y13" s="33"/>
      <c r="Z13" s="33"/>
      <c r="AA13" s="33"/>
      <c r="AB13" s="33"/>
      <c r="AC13" s="33"/>
    </row>
    <row r="14" spans="4:29" ht="12.4">
      <c r="D14" s="8">
        <v>7</v>
      </c>
      <c r="E14" s="5"/>
      <c r="F14" s="5"/>
      <c r="G14" s="37"/>
      <c r="H14" s="37"/>
      <c r="I14" s="37"/>
      <c r="J14" s="11"/>
      <c r="K14" s="5"/>
      <c r="L14" s="4"/>
      <c r="M14" s="4"/>
      <c r="N14" s="11"/>
      <c r="O14" s="17"/>
      <c r="P14" s="12" t="str">
        <f>IF(N14="","",VLOOKUP(N14,学校番号!$B$2:$D$500,2))</f>
        <v/>
      </c>
      <c r="Q14" s="21" t="str">
        <f t="shared" si="2"/>
        <v/>
      </c>
      <c r="R14" s="18" t="str">
        <f t="shared" si="3"/>
        <v>_____</v>
      </c>
      <c r="S14" s="33"/>
      <c r="T14" s="48"/>
      <c r="U14" s="33"/>
      <c r="V14" s="33"/>
      <c r="W14" s="33"/>
      <c r="X14" s="33"/>
      <c r="Y14" s="33"/>
      <c r="Z14" s="33"/>
      <c r="AA14" s="33"/>
      <c r="AB14" s="33"/>
      <c r="AC14" s="33"/>
    </row>
    <row r="15" spans="4:29" ht="12.4">
      <c r="D15" s="8">
        <v>8</v>
      </c>
      <c r="E15" s="5"/>
      <c r="F15" s="5"/>
      <c r="G15" s="37"/>
      <c r="H15" s="37"/>
      <c r="I15" s="37"/>
      <c r="J15" s="11"/>
      <c r="K15" s="5"/>
      <c r="L15" s="4"/>
      <c r="M15" s="4"/>
      <c r="N15" s="11"/>
      <c r="O15" s="17"/>
      <c r="P15" s="12" t="str">
        <f>IF(N15="","",VLOOKUP(N15,学校番号!$B$2:$D$500,2))</f>
        <v/>
      </c>
      <c r="Q15" s="21" t="str">
        <f t="shared" si="2"/>
        <v/>
      </c>
      <c r="R15" s="18" t="str">
        <f t="shared" si="3"/>
        <v>_____</v>
      </c>
      <c r="S15" s="33"/>
      <c r="T15" s="48"/>
      <c r="U15" s="33"/>
      <c r="V15" s="33"/>
      <c r="W15" s="33"/>
      <c r="X15" s="33"/>
      <c r="Y15" s="33"/>
      <c r="Z15" s="33"/>
      <c r="AA15" s="33"/>
      <c r="AB15" s="33"/>
      <c r="AC15" s="33"/>
    </row>
    <row r="16" spans="4:29" ht="12.4">
      <c r="D16" s="8">
        <v>9</v>
      </c>
      <c r="E16" s="5"/>
      <c r="F16" s="5"/>
      <c r="G16" s="37"/>
      <c r="H16" s="37"/>
      <c r="I16" s="37"/>
      <c r="J16" s="11"/>
      <c r="K16" s="5"/>
      <c r="L16" s="4"/>
      <c r="M16" s="4"/>
      <c r="N16" s="11"/>
      <c r="O16" s="17"/>
      <c r="P16" s="12" t="str">
        <f>IF(N16="","",VLOOKUP(N16,学校番号!$B$2:$D$500,2))</f>
        <v/>
      </c>
      <c r="Q16" s="21" t="str">
        <f t="shared" si="2"/>
        <v/>
      </c>
      <c r="R16" s="18" t="str">
        <f t="shared" si="3"/>
        <v>_____</v>
      </c>
      <c r="S16" s="33"/>
      <c r="T16" s="48"/>
      <c r="U16" s="33"/>
      <c r="V16" s="33"/>
      <c r="W16" s="33"/>
      <c r="X16" s="33"/>
      <c r="Y16" s="33"/>
      <c r="Z16" s="33"/>
      <c r="AA16" s="33"/>
      <c r="AB16" s="33"/>
      <c r="AC16" s="33"/>
    </row>
    <row r="17" spans="4:29" ht="12.4">
      <c r="D17" s="8">
        <v>10</v>
      </c>
      <c r="E17" s="5"/>
      <c r="F17" s="5"/>
      <c r="G17" s="37"/>
      <c r="H17" s="37"/>
      <c r="I17" s="37"/>
      <c r="J17" s="11"/>
      <c r="K17" s="5"/>
      <c r="L17" s="4"/>
      <c r="M17" s="4"/>
      <c r="N17" s="11"/>
      <c r="O17" s="17"/>
      <c r="P17" s="12" t="str">
        <f>IF(N17="","",VLOOKUP(N17,学校番号!$B$2:$D$500,2))</f>
        <v/>
      </c>
      <c r="Q17" s="21" t="str">
        <f t="shared" si="2"/>
        <v/>
      </c>
      <c r="R17" s="18" t="str">
        <f t="shared" si="3"/>
        <v>_____</v>
      </c>
      <c r="S17" s="33"/>
      <c r="T17" s="48"/>
      <c r="U17" s="33"/>
      <c r="V17" s="33"/>
      <c r="W17" s="33"/>
      <c r="X17" s="33"/>
      <c r="Y17" s="33"/>
      <c r="Z17" s="33"/>
      <c r="AA17" s="33"/>
      <c r="AB17" s="33"/>
      <c r="AC17" s="33"/>
    </row>
    <row r="18" spans="4:29" ht="12.4">
      <c r="D18" s="8">
        <v>11</v>
      </c>
      <c r="E18" s="5"/>
      <c r="F18" s="5"/>
      <c r="G18" s="37"/>
      <c r="H18" s="37"/>
      <c r="I18" s="37"/>
      <c r="J18" s="11"/>
      <c r="K18" s="5"/>
      <c r="L18" s="4"/>
      <c r="M18" s="4"/>
      <c r="N18" s="11"/>
      <c r="O18" s="17"/>
      <c r="P18" s="12" t="str">
        <f>IF(N18="","",VLOOKUP(N18,学校番号!$B$2:$D$500,2))</f>
        <v/>
      </c>
      <c r="Q18" s="21" t="str">
        <f t="shared" si="2"/>
        <v/>
      </c>
      <c r="R18" s="18" t="str">
        <f t="shared" si="3"/>
        <v>_____</v>
      </c>
      <c r="S18" s="33"/>
      <c r="T18" s="48"/>
      <c r="U18" s="33"/>
      <c r="V18" s="33"/>
      <c r="W18" s="33"/>
      <c r="X18" s="33"/>
      <c r="Y18" s="33"/>
      <c r="Z18" s="33"/>
      <c r="AA18" s="33"/>
      <c r="AB18" s="33"/>
      <c r="AC18" s="33"/>
    </row>
    <row r="19" spans="4:29" ht="12.75" customHeight="1">
      <c r="D19" s="8">
        <v>12</v>
      </c>
      <c r="E19" s="5"/>
      <c r="F19" s="5"/>
      <c r="G19" s="37"/>
      <c r="H19" s="37"/>
      <c r="I19" s="37"/>
      <c r="J19" s="11"/>
      <c r="K19" s="5"/>
      <c r="L19" s="4"/>
      <c r="M19" s="4"/>
      <c r="N19" s="11"/>
      <c r="O19" s="17"/>
      <c r="P19" s="12" t="str">
        <f>IF(N19="","",VLOOKUP(N19,学校番号!$B$2:$D$500,2))</f>
        <v/>
      </c>
      <c r="Q19" s="21" t="str">
        <f t="shared" si="2"/>
        <v/>
      </c>
      <c r="R19" s="18" t="str">
        <f t="shared" si="3"/>
        <v>_____</v>
      </c>
      <c r="S19" s="33"/>
      <c r="T19" s="48"/>
      <c r="U19" s="33"/>
      <c r="V19" s="33"/>
      <c r="W19" s="33"/>
      <c r="X19" s="33"/>
      <c r="Y19" s="33"/>
      <c r="Z19" s="33"/>
      <c r="AA19" s="33"/>
      <c r="AB19" s="33"/>
      <c r="AC19" s="33"/>
    </row>
    <row r="20" spans="4:29" ht="12.75" customHeight="1">
      <c r="D20" s="8">
        <v>13</v>
      </c>
      <c r="E20" s="5"/>
      <c r="F20" s="5"/>
      <c r="G20" s="37"/>
      <c r="H20" s="37"/>
      <c r="I20" s="37"/>
      <c r="J20" s="11"/>
      <c r="K20" s="5"/>
      <c r="L20" s="4"/>
      <c r="M20" s="4"/>
      <c r="N20" s="11"/>
      <c r="O20" s="17"/>
      <c r="P20" s="12" t="str">
        <f>IF(N20="","",VLOOKUP(N20,学校番号!$B$2:$D$500,2))</f>
        <v/>
      </c>
      <c r="Q20" s="21" t="str">
        <f t="shared" si="2"/>
        <v/>
      </c>
      <c r="R20" s="18" t="str">
        <f t="shared" si="3"/>
        <v>_____</v>
      </c>
      <c r="S20" s="33"/>
      <c r="T20" s="48"/>
      <c r="U20" s="33"/>
      <c r="V20" s="33"/>
      <c r="W20" s="33"/>
      <c r="X20" s="33"/>
      <c r="Y20" s="33"/>
      <c r="Z20" s="33"/>
      <c r="AA20" s="33"/>
      <c r="AB20" s="33"/>
      <c r="AC20" s="33"/>
    </row>
    <row r="21" spans="4:29" ht="14.25" customHeight="1">
      <c r="D21" s="8">
        <v>14</v>
      </c>
      <c r="E21" s="5"/>
      <c r="F21" s="5"/>
      <c r="G21" s="37"/>
      <c r="H21" s="37"/>
      <c r="I21" s="37"/>
      <c r="J21" s="11"/>
      <c r="K21" s="5"/>
      <c r="L21" s="4"/>
      <c r="M21" s="4"/>
      <c r="N21" s="11"/>
      <c r="O21" s="17"/>
      <c r="P21" s="12" t="str">
        <f>IF(N21="","",VLOOKUP(N21,学校番号!$B$2:$D$500,2))</f>
        <v/>
      </c>
      <c r="Q21" s="21" t="str">
        <f t="shared" si="2"/>
        <v/>
      </c>
      <c r="R21" s="18" t="str">
        <f t="shared" si="3"/>
        <v>_____</v>
      </c>
      <c r="S21" s="33"/>
      <c r="T21" s="48"/>
      <c r="U21" s="33"/>
      <c r="V21" s="33"/>
      <c r="W21" s="33"/>
      <c r="X21" s="33"/>
      <c r="Y21" s="33"/>
      <c r="Z21" s="33"/>
      <c r="AA21" s="33"/>
      <c r="AB21" s="33"/>
      <c r="AC21" s="33"/>
    </row>
    <row r="22" spans="4:29" ht="14.25" customHeight="1">
      <c r="D22" s="8">
        <v>15</v>
      </c>
      <c r="E22" s="5"/>
      <c r="F22" s="5"/>
      <c r="G22" s="37"/>
      <c r="H22" s="37"/>
      <c r="I22" s="37"/>
      <c r="J22" s="11"/>
      <c r="K22" s="5"/>
      <c r="L22" s="4"/>
      <c r="M22" s="4"/>
      <c r="N22" s="11"/>
      <c r="O22" s="17"/>
      <c r="P22" s="12" t="str">
        <f>IF(N22="","",VLOOKUP(N22,学校番号!$B$2:$D$500,2))</f>
        <v/>
      </c>
      <c r="Q22" s="21" t="str">
        <f t="shared" si="2"/>
        <v/>
      </c>
      <c r="R22" s="18" t="str">
        <f t="shared" si="3"/>
        <v>_____</v>
      </c>
      <c r="S22" s="33"/>
      <c r="T22" s="48"/>
      <c r="U22" s="33"/>
      <c r="V22" s="33"/>
      <c r="W22" s="33"/>
      <c r="X22" s="33"/>
      <c r="Y22" s="33"/>
      <c r="Z22" s="33"/>
      <c r="AA22" s="33"/>
      <c r="AB22" s="33"/>
      <c r="AC22" s="33"/>
    </row>
    <row r="23" spans="4:29" ht="14.25" customHeight="1">
      <c r="D23" s="8">
        <v>16</v>
      </c>
      <c r="E23" s="5"/>
      <c r="F23" s="5"/>
      <c r="G23" s="37"/>
      <c r="H23" s="37"/>
      <c r="I23" s="37"/>
      <c r="J23" s="11"/>
      <c r="K23" s="5"/>
      <c r="L23" s="4"/>
      <c r="M23" s="4"/>
      <c r="N23" s="11"/>
      <c r="O23" s="17"/>
      <c r="P23" s="12" t="str">
        <f>IF(N23="","",VLOOKUP(N23,学校番号!$B$2:$D$500,2))</f>
        <v/>
      </c>
      <c r="Q23" s="21" t="str">
        <f t="shared" si="2"/>
        <v/>
      </c>
      <c r="R23" s="18" t="str">
        <f t="shared" si="3"/>
        <v>_____</v>
      </c>
      <c r="S23" s="33"/>
      <c r="T23" s="48"/>
      <c r="U23" s="33"/>
      <c r="V23" s="33"/>
      <c r="W23" s="33"/>
      <c r="X23" s="33"/>
      <c r="Y23" s="33"/>
      <c r="Z23" s="33"/>
      <c r="AA23" s="33"/>
      <c r="AB23" s="33"/>
      <c r="AC23" s="33"/>
    </row>
    <row r="24" spans="4:29" ht="14.25" customHeight="1">
      <c r="D24" s="8">
        <v>17</v>
      </c>
      <c r="E24" s="5"/>
      <c r="F24" s="5"/>
      <c r="G24" s="37"/>
      <c r="H24" s="37"/>
      <c r="I24" s="37"/>
      <c r="J24" s="11"/>
      <c r="K24" s="5"/>
      <c r="L24" s="4"/>
      <c r="M24" s="4"/>
      <c r="N24" s="11"/>
      <c r="O24" s="17"/>
      <c r="P24" s="12" t="str">
        <f>IF(N24="","",VLOOKUP(N24,学校番号!$B$2:$D$500,2))</f>
        <v/>
      </c>
      <c r="Q24" s="21" t="str">
        <f t="shared" si="2"/>
        <v/>
      </c>
      <c r="R24" s="18" t="str">
        <f t="shared" si="3"/>
        <v>_____</v>
      </c>
      <c r="S24" s="33"/>
      <c r="T24" s="48"/>
      <c r="U24" s="33"/>
      <c r="V24" s="33"/>
      <c r="W24" s="33"/>
      <c r="X24" s="33"/>
      <c r="Y24" s="33"/>
      <c r="Z24" s="33"/>
      <c r="AA24" s="33"/>
      <c r="AB24" s="33"/>
      <c r="AC24" s="33"/>
    </row>
    <row r="25" spans="4:29" ht="14.25" customHeight="1">
      <c r="D25" s="8">
        <v>18</v>
      </c>
      <c r="E25" s="5"/>
      <c r="F25" s="5"/>
      <c r="G25" s="37"/>
      <c r="H25" s="37"/>
      <c r="I25" s="37"/>
      <c r="J25" s="11"/>
      <c r="K25" s="5"/>
      <c r="L25" s="4"/>
      <c r="M25" s="4"/>
      <c r="N25" s="11"/>
      <c r="O25" s="17"/>
      <c r="P25" s="12" t="str">
        <f>IF(N25="","",VLOOKUP(N25,学校番号!$B$2:$D$500,2))</f>
        <v/>
      </c>
      <c r="Q25" s="21" t="str">
        <f t="shared" si="2"/>
        <v/>
      </c>
      <c r="R25" s="18" t="str">
        <f t="shared" si="3"/>
        <v>_____</v>
      </c>
      <c r="S25" s="33"/>
      <c r="T25" s="48"/>
      <c r="U25" s="33"/>
      <c r="V25" s="33"/>
      <c r="W25" s="33"/>
      <c r="X25" s="33"/>
      <c r="Y25" s="33"/>
      <c r="Z25" s="33"/>
      <c r="AA25" s="33"/>
      <c r="AB25" s="33"/>
      <c r="AC25" s="33"/>
    </row>
    <row r="26" spans="4:29" ht="14.25" customHeight="1">
      <c r="D26" s="8">
        <v>19</v>
      </c>
      <c r="E26" s="5"/>
      <c r="F26" s="5"/>
      <c r="G26" s="37"/>
      <c r="H26" s="37"/>
      <c r="I26" s="37"/>
      <c r="J26" s="11"/>
      <c r="K26" s="5"/>
      <c r="L26" s="4"/>
      <c r="M26" s="4"/>
      <c r="N26" s="11"/>
      <c r="O26" s="17"/>
      <c r="P26" s="12" t="str">
        <f>IF(N26="","",VLOOKUP(N26,学校番号!$B$2:$D$500,2))</f>
        <v/>
      </c>
      <c r="Q26" s="21" t="str">
        <f t="shared" si="2"/>
        <v/>
      </c>
      <c r="R26" s="18" t="str">
        <f t="shared" si="3"/>
        <v>_____</v>
      </c>
      <c r="S26" s="33"/>
      <c r="T26" s="48"/>
      <c r="U26" s="33"/>
      <c r="V26" s="33"/>
      <c r="W26" s="33"/>
      <c r="X26" s="33"/>
      <c r="Y26" s="33"/>
      <c r="Z26" s="33"/>
      <c r="AA26" s="33"/>
      <c r="AB26" s="33"/>
      <c r="AC26" s="33"/>
    </row>
    <row r="27" spans="4:29" ht="14.25" customHeight="1">
      <c r="D27" s="8">
        <v>20</v>
      </c>
      <c r="E27" s="5"/>
      <c r="F27" s="5"/>
      <c r="G27" s="37"/>
      <c r="H27" s="37"/>
      <c r="I27" s="37"/>
      <c r="J27" s="11"/>
      <c r="K27" s="5"/>
      <c r="L27" s="4"/>
      <c r="M27" s="4"/>
      <c r="N27" s="11"/>
      <c r="O27" s="17"/>
      <c r="P27" s="12" t="str">
        <f>IF(N27="","",VLOOKUP(N27,学校番号!$B$2:$D$500,2))</f>
        <v/>
      </c>
      <c r="Q27" s="21" t="str">
        <f t="shared" si="2"/>
        <v/>
      </c>
      <c r="R27" s="18" t="str">
        <f t="shared" si="3"/>
        <v>_____</v>
      </c>
      <c r="S27" s="33"/>
      <c r="T27" s="48"/>
      <c r="U27" s="33"/>
      <c r="V27" s="33"/>
      <c r="W27" s="33"/>
      <c r="X27" s="33"/>
      <c r="Y27" s="33"/>
      <c r="Z27" s="33"/>
      <c r="AA27" s="33"/>
      <c r="AB27" s="33"/>
      <c r="AC27" s="33"/>
    </row>
    <row r="28" spans="4:29" ht="14.25" customHeight="1">
      <c r="D28" s="8">
        <v>21</v>
      </c>
      <c r="E28" s="5"/>
      <c r="F28" s="5"/>
      <c r="G28" s="37"/>
      <c r="H28" s="37"/>
      <c r="I28" s="37"/>
      <c r="J28" s="11"/>
      <c r="K28" s="5"/>
      <c r="L28" s="4"/>
      <c r="M28" s="4"/>
      <c r="N28" s="11"/>
      <c r="O28" s="17"/>
      <c r="P28" s="12" t="str">
        <f>IF(N28="","",VLOOKUP(N28,学校番号!$B$2:$D$500,2))</f>
        <v/>
      </c>
      <c r="Q28" s="21" t="str">
        <f t="shared" si="2"/>
        <v/>
      </c>
      <c r="R28" s="18" t="str">
        <f t="shared" si="3"/>
        <v>_____</v>
      </c>
      <c r="S28" s="33"/>
      <c r="T28" s="48"/>
      <c r="U28" s="33"/>
      <c r="V28" s="33"/>
      <c r="W28" s="33"/>
      <c r="X28" s="33"/>
      <c r="Y28" s="33"/>
      <c r="Z28" s="33"/>
      <c r="AA28" s="33"/>
      <c r="AB28" s="33"/>
      <c r="AC28" s="33"/>
    </row>
    <row r="29" spans="4:29" ht="14.25" customHeight="1">
      <c r="D29" s="8">
        <v>22</v>
      </c>
      <c r="E29" s="5"/>
      <c r="F29" s="5"/>
      <c r="G29" s="37"/>
      <c r="H29" s="37"/>
      <c r="I29" s="37"/>
      <c r="J29" s="11"/>
      <c r="K29" s="5"/>
      <c r="L29" s="4"/>
      <c r="M29" s="4"/>
      <c r="N29" s="11"/>
      <c r="O29" s="17"/>
      <c r="P29" s="12" t="str">
        <f>IF(N29="","",VLOOKUP(N29,学校番号!$B$2:$D$500,2))</f>
        <v/>
      </c>
      <c r="Q29" s="21" t="str">
        <f t="shared" si="2"/>
        <v/>
      </c>
      <c r="R29" s="18" t="str">
        <f t="shared" si="3"/>
        <v>_____</v>
      </c>
      <c r="S29" s="33"/>
      <c r="T29" s="48"/>
      <c r="U29" s="33"/>
      <c r="V29" s="33"/>
      <c r="W29" s="33"/>
      <c r="X29" s="33"/>
      <c r="Y29" s="33"/>
      <c r="Z29" s="33"/>
      <c r="AA29" s="33"/>
      <c r="AB29" s="33"/>
      <c r="AC29" s="33"/>
    </row>
    <row r="30" spans="4:29" ht="14.25" customHeight="1">
      <c r="D30" s="8">
        <v>23</v>
      </c>
      <c r="E30" s="5"/>
      <c r="F30" s="5"/>
      <c r="G30" s="37"/>
      <c r="H30" s="37"/>
      <c r="I30" s="37"/>
      <c r="J30" s="11"/>
      <c r="K30" s="5"/>
      <c r="L30" s="4"/>
      <c r="M30" s="4"/>
      <c r="N30" s="11"/>
      <c r="O30" s="17"/>
      <c r="P30" s="12" t="str">
        <f>IF(N30="","",VLOOKUP(N30,学校番号!$B$2:$D$500,2))</f>
        <v/>
      </c>
      <c r="Q30" s="21" t="str">
        <f t="shared" si="2"/>
        <v/>
      </c>
      <c r="R30" s="18" t="str">
        <f t="shared" si="3"/>
        <v>_____</v>
      </c>
      <c r="S30" s="33"/>
      <c r="T30" s="48"/>
      <c r="U30" s="33"/>
      <c r="V30" s="33"/>
      <c r="W30" s="33"/>
      <c r="X30" s="33"/>
      <c r="Y30" s="33"/>
      <c r="Z30" s="33"/>
      <c r="AA30" s="33"/>
      <c r="AB30" s="33"/>
      <c r="AC30" s="33"/>
    </row>
    <row r="31" spans="4:29" ht="14.25" customHeight="1">
      <c r="D31" s="8">
        <v>24</v>
      </c>
      <c r="E31" s="5"/>
      <c r="F31" s="5"/>
      <c r="G31" s="37"/>
      <c r="H31" s="37"/>
      <c r="I31" s="37"/>
      <c r="J31" s="11"/>
      <c r="K31" s="5"/>
      <c r="L31" s="4"/>
      <c r="M31" s="4"/>
      <c r="N31" s="11"/>
      <c r="O31" s="17"/>
      <c r="P31" s="12" t="str">
        <f>IF(N31="","",VLOOKUP(N31,学校番号!$B$2:$D$500,2))</f>
        <v/>
      </c>
      <c r="Q31" s="21" t="str">
        <f t="shared" si="2"/>
        <v/>
      </c>
      <c r="R31" s="18" t="str">
        <f t="shared" si="3"/>
        <v>_____</v>
      </c>
      <c r="S31" s="33"/>
      <c r="T31" s="48"/>
      <c r="U31" s="33"/>
      <c r="V31" s="33"/>
      <c r="W31" s="33"/>
      <c r="X31" s="33"/>
      <c r="Y31" s="33"/>
      <c r="Z31" s="33"/>
      <c r="AA31" s="33"/>
      <c r="AB31" s="33"/>
      <c r="AC31" s="33"/>
    </row>
    <row r="32" spans="4:29" ht="14.25" customHeight="1">
      <c r="D32" s="8">
        <v>25</v>
      </c>
      <c r="E32" s="5"/>
      <c r="F32" s="5"/>
      <c r="G32" s="37"/>
      <c r="H32" s="37"/>
      <c r="I32" s="37"/>
      <c r="J32" s="11"/>
      <c r="K32" s="5"/>
      <c r="L32" s="4"/>
      <c r="M32" s="4"/>
      <c r="N32" s="11"/>
      <c r="O32" s="17"/>
      <c r="P32" s="12" t="str">
        <f>IF(N32="","",VLOOKUP(N32,学校番号!$B$2:$D$500,2))</f>
        <v/>
      </c>
      <c r="Q32" s="21" t="str">
        <f t="shared" si="2"/>
        <v/>
      </c>
      <c r="R32" s="18" t="str">
        <f t="shared" si="3"/>
        <v>_____</v>
      </c>
      <c r="S32" s="33"/>
      <c r="T32" s="48"/>
      <c r="U32" s="33"/>
      <c r="V32" s="33"/>
      <c r="W32" s="33"/>
      <c r="X32" s="33"/>
      <c r="Y32" s="33"/>
      <c r="Z32" s="33"/>
      <c r="AA32" s="33"/>
      <c r="AB32" s="33"/>
      <c r="AC32" s="33"/>
    </row>
    <row r="33" spans="4:29" ht="14.25" customHeight="1">
      <c r="D33" s="8">
        <v>26</v>
      </c>
      <c r="E33" s="5"/>
      <c r="F33" s="5"/>
      <c r="G33" s="37"/>
      <c r="H33" s="37"/>
      <c r="I33" s="37"/>
      <c r="J33" s="11"/>
      <c r="K33" s="5"/>
      <c r="L33" s="4"/>
      <c r="M33" s="4"/>
      <c r="N33" s="11"/>
      <c r="O33" s="17"/>
      <c r="P33" s="12" t="str">
        <f>IF(N33="","",VLOOKUP(N33,学校番号!$B$2:$D$500,2))</f>
        <v/>
      </c>
      <c r="Q33" s="21" t="str">
        <f t="shared" si="2"/>
        <v/>
      </c>
      <c r="R33" s="18" t="str">
        <f t="shared" si="3"/>
        <v>_____</v>
      </c>
      <c r="S33" s="33"/>
      <c r="T33" s="48"/>
      <c r="U33" s="33"/>
      <c r="V33" s="33"/>
      <c r="W33" s="33"/>
      <c r="X33" s="33"/>
      <c r="Y33" s="33"/>
      <c r="Z33" s="33"/>
      <c r="AA33" s="33"/>
      <c r="AB33" s="33"/>
      <c r="AC33" s="33"/>
    </row>
    <row r="34" spans="4:29" ht="14.25" customHeight="1">
      <c r="D34" s="8">
        <v>27</v>
      </c>
      <c r="E34" s="5"/>
      <c r="F34" s="5"/>
      <c r="G34" s="37"/>
      <c r="H34" s="37"/>
      <c r="I34" s="37"/>
      <c r="J34" s="11"/>
      <c r="K34" s="5"/>
      <c r="L34" s="4"/>
      <c r="M34" s="4"/>
      <c r="N34" s="11"/>
      <c r="O34" s="17"/>
      <c r="P34" s="12" t="str">
        <f>IF(N34="","",VLOOKUP(N34,学校番号!$B$2:$D$500,2))</f>
        <v/>
      </c>
      <c r="Q34" s="21" t="str">
        <f t="shared" si="2"/>
        <v/>
      </c>
      <c r="R34" s="18" t="str">
        <f t="shared" si="3"/>
        <v>_____</v>
      </c>
      <c r="S34" s="33"/>
      <c r="T34" s="48"/>
      <c r="U34" s="33"/>
      <c r="V34" s="33"/>
      <c r="W34" s="33"/>
      <c r="X34" s="33"/>
      <c r="Y34" s="33"/>
      <c r="Z34" s="33"/>
      <c r="AA34" s="33"/>
      <c r="AB34" s="33"/>
      <c r="AC34" s="33"/>
    </row>
    <row r="35" spans="4:29" ht="14.25" customHeight="1">
      <c r="D35" s="8">
        <v>28</v>
      </c>
      <c r="E35" s="5"/>
      <c r="F35" s="5"/>
      <c r="G35" s="37"/>
      <c r="H35" s="37"/>
      <c r="I35" s="37"/>
      <c r="J35" s="11"/>
      <c r="K35" s="5"/>
      <c r="L35" s="4"/>
      <c r="M35" s="4"/>
      <c r="N35" s="11"/>
      <c r="O35" s="17"/>
      <c r="P35" s="12" t="str">
        <f>IF(N35="","",VLOOKUP(N35,学校番号!$B$2:$D$500,2))</f>
        <v/>
      </c>
      <c r="Q35" s="21" t="str">
        <f t="shared" si="2"/>
        <v/>
      </c>
      <c r="R35" s="18" t="str">
        <f t="shared" si="3"/>
        <v>_____</v>
      </c>
      <c r="S35" s="33"/>
      <c r="T35" s="48"/>
      <c r="U35" s="33"/>
      <c r="V35" s="33"/>
      <c r="W35" s="33"/>
      <c r="X35" s="33"/>
      <c r="Y35" s="33"/>
      <c r="Z35" s="33"/>
      <c r="AA35" s="33"/>
      <c r="AB35" s="33"/>
      <c r="AC35" s="33"/>
    </row>
    <row r="36" spans="4:29" ht="14.25" customHeight="1">
      <c r="D36" s="8">
        <v>29</v>
      </c>
      <c r="E36" s="5"/>
      <c r="F36" s="5"/>
      <c r="G36" s="37"/>
      <c r="H36" s="37"/>
      <c r="I36" s="37"/>
      <c r="J36" s="11"/>
      <c r="K36" s="5"/>
      <c r="L36" s="4"/>
      <c r="M36" s="4"/>
      <c r="N36" s="11"/>
      <c r="O36" s="17"/>
      <c r="P36" s="12" t="str">
        <f>IF(N36="","",VLOOKUP(N36,学校番号!$B$2:$D$500,2))</f>
        <v/>
      </c>
      <c r="Q36" s="21" t="str">
        <f t="shared" si="2"/>
        <v/>
      </c>
      <c r="R36" s="18" t="str">
        <f t="shared" si="3"/>
        <v>_____</v>
      </c>
      <c r="S36" s="33"/>
      <c r="T36" s="48"/>
      <c r="U36" s="33"/>
      <c r="V36" s="33"/>
      <c r="W36" s="33"/>
      <c r="X36" s="33"/>
      <c r="Y36" s="33"/>
      <c r="Z36" s="33"/>
      <c r="AA36" s="33"/>
      <c r="AB36" s="33"/>
      <c r="AC36" s="33"/>
    </row>
    <row r="37" spans="4:29" ht="14.25" customHeight="1">
      <c r="D37" s="8">
        <v>30</v>
      </c>
      <c r="E37" s="5"/>
      <c r="F37" s="5"/>
      <c r="G37" s="37"/>
      <c r="H37" s="37"/>
      <c r="I37" s="37"/>
      <c r="J37" s="11"/>
      <c r="K37" s="5"/>
      <c r="L37" s="4"/>
      <c r="M37" s="4"/>
      <c r="N37" s="11"/>
      <c r="O37" s="17"/>
      <c r="P37" s="12" t="str">
        <f>IF(N37="","",VLOOKUP(N37,学校番号!$B$2:$D$500,2))</f>
        <v/>
      </c>
      <c r="Q37" s="21" t="str">
        <f t="shared" si="2"/>
        <v/>
      </c>
      <c r="R37" s="18" t="str">
        <f t="shared" si="3"/>
        <v>_____</v>
      </c>
      <c r="S37" s="33"/>
      <c r="T37" s="48"/>
      <c r="U37" s="33"/>
      <c r="V37" s="33"/>
      <c r="W37" s="33"/>
      <c r="X37" s="33"/>
      <c r="Y37" s="33"/>
      <c r="Z37" s="33"/>
      <c r="AA37" s="33"/>
      <c r="AB37" s="33"/>
      <c r="AC37" s="33"/>
    </row>
    <row r="38" spans="4:29" ht="14.25" customHeight="1">
      <c r="D38" s="8">
        <v>31</v>
      </c>
      <c r="E38" s="5"/>
      <c r="F38" s="5"/>
      <c r="G38" s="37"/>
      <c r="H38" s="37"/>
      <c r="I38" s="37"/>
      <c r="J38" s="11"/>
      <c r="K38" s="5"/>
      <c r="L38" s="4"/>
      <c r="M38" s="4"/>
      <c r="N38" s="11"/>
      <c r="O38" s="17"/>
      <c r="P38" s="12" t="str">
        <f>IF(N38="","",VLOOKUP(N38,学校番号!$B$2:$D$500,2))</f>
        <v/>
      </c>
      <c r="Q38" s="21" t="str">
        <f t="shared" si="2"/>
        <v/>
      </c>
      <c r="R38" s="18" t="str">
        <f t="shared" si="3"/>
        <v>_____</v>
      </c>
      <c r="S38" s="33"/>
      <c r="T38" s="48"/>
      <c r="U38" s="33"/>
      <c r="V38" s="33"/>
      <c r="W38" s="33"/>
      <c r="X38" s="33"/>
      <c r="Y38" s="33"/>
      <c r="Z38" s="33"/>
      <c r="AA38" s="33"/>
      <c r="AB38" s="33"/>
      <c r="AC38" s="33"/>
    </row>
    <row r="39" spans="4:29" ht="14.25" customHeight="1">
      <c r="D39" s="8">
        <v>32</v>
      </c>
      <c r="E39" s="5"/>
      <c r="F39" s="5"/>
      <c r="G39" s="37"/>
      <c r="H39" s="37"/>
      <c r="I39" s="37"/>
      <c r="J39" s="11"/>
      <c r="K39" s="5"/>
      <c r="L39" s="4"/>
      <c r="M39" s="4"/>
      <c r="N39" s="11"/>
      <c r="O39" s="17"/>
      <c r="P39" s="12" t="str">
        <f>IF(N39="","",VLOOKUP(N39,学校番号!$B$2:$D$500,2))</f>
        <v/>
      </c>
      <c r="Q39" s="21" t="str">
        <f t="shared" si="2"/>
        <v/>
      </c>
      <c r="R39" s="18" t="str">
        <f t="shared" si="3"/>
        <v>_____</v>
      </c>
      <c r="S39" s="33"/>
      <c r="T39" s="48"/>
      <c r="U39" s="33"/>
      <c r="V39" s="33"/>
      <c r="W39" s="33"/>
      <c r="X39" s="33"/>
      <c r="Y39" s="33"/>
      <c r="Z39" s="33"/>
      <c r="AA39" s="33"/>
      <c r="AB39" s="33"/>
      <c r="AC39" s="33"/>
    </row>
    <row r="40" spans="4:29" ht="14.25" customHeight="1">
      <c r="D40" s="8">
        <v>33</v>
      </c>
      <c r="E40" s="5"/>
      <c r="F40" s="5"/>
      <c r="G40" s="37"/>
      <c r="H40" s="37"/>
      <c r="I40" s="37"/>
      <c r="J40" s="11"/>
      <c r="K40" s="5"/>
      <c r="L40" s="4"/>
      <c r="M40" s="4"/>
      <c r="N40" s="11"/>
      <c r="O40" s="17"/>
      <c r="P40" s="12" t="str">
        <f>IF(N40="","",VLOOKUP(N40,学校番号!$B$2:$D$500,2))</f>
        <v/>
      </c>
      <c r="Q40" s="21" t="str">
        <f t="shared" si="2"/>
        <v/>
      </c>
      <c r="R40" s="18" t="str">
        <f t="shared" si="3"/>
        <v>_____</v>
      </c>
      <c r="S40" s="33"/>
      <c r="T40" s="48"/>
      <c r="U40" s="33"/>
      <c r="V40" s="33"/>
      <c r="W40" s="33"/>
      <c r="X40" s="33"/>
      <c r="Y40" s="33"/>
      <c r="Z40" s="33"/>
      <c r="AA40" s="33"/>
      <c r="AB40" s="33"/>
      <c r="AC40" s="33"/>
    </row>
    <row r="41" spans="4:29" ht="14.25" customHeight="1">
      <c r="D41" s="8">
        <v>34</v>
      </c>
      <c r="E41" s="5"/>
      <c r="F41" s="5"/>
      <c r="G41" s="37"/>
      <c r="H41" s="37"/>
      <c r="I41" s="37"/>
      <c r="J41" s="11"/>
      <c r="K41" s="5"/>
      <c r="L41" s="4"/>
      <c r="M41" s="4"/>
      <c r="N41" s="11"/>
      <c r="O41" s="17"/>
      <c r="P41" s="12" t="str">
        <f>IF(N41="","",VLOOKUP(N41,学校番号!$B$2:$D$500,2))</f>
        <v/>
      </c>
      <c r="Q41" s="21" t="str">
        <f t="shared" si="2"/>
        <v/>
      </c>
      <c r="R41" s="18" t="str">
        <f t="shared" si="3"/>
        <v>_____</v>
      </c>
      <c r="S41" s="33"/>
      <c r="T41" s="48"/>
      <c r="U41" s="33"/>
      <c r="V41" s="33"/>
      <c r="W41" s="33"/>
      <c r="X41" s="33"/>
      <c r="Y41" s="33"/>
      <c r="Z41" s="33"/>
      <c r="AA41" s="33"/>
      <c r="AB41" s="33"/>
      <c r="AC41" s="33"/>
    </row>
    <row r="42" spans="4:29" ht="14.25" customHeight="1">
      <c r="D42" s="8">
        <v>35</v>
      </c>
      <c r="E42" s="5"/>
      <c r="F42" s="5"/>
      <c r="G42" s="37"/>
      <c r="H42" s="37"/>
      <c r="I42" s="37"/>
      <c r="J42" s="11"/>
      <c r="K42" s="5"/>
      <c r="L42" s="4"/>
      <c r="M42" s="4"/>
      <c r="N42" s="11"/>
      <c r="O42" s="17"/>
      <c r="P42" s="12" t="str">
        <f>IF(N42="","",VLOOKUP(N42,学校番号!$B$2:$D$500,2))</f>
        <v/>
      </c>
      <c r="Q42" s="21" t="str">
        <f t="shared" si="2"/>
        <v/>
      </c>
      <c r="R42" s="18" t="str">
        <f t="shared" si="3"/>
        <v>_____</v>
      </c>
      <c r="S42" s="33"/>
      <c r="T42" s="48"/>
      <c r="U42" s="33"/>
      <c r="V42" s="33"/>
      <c r="W42" s="33"/>
      <c r="X42" s="33"/>
      <c r="Y42" s="33"/>
      <c r="Z42" s="33"/>
      <c r="AA42" s="33"/>
      <c r="AB42" s="33"/>
      <c r="AC42" s="33"/>
    </row>
    <row r="43" spans="4:29" ht="14.25" customHeight="1">
      <c r="D43" s="8">
        <v>36</v>
      </c>
      <c r="E43" s="5"/>
      <c r="F43" s="5"/>
      <c r="G43" s="37"/>
      <c r="H43" s="37"/>
      <c r="I43" s="37"/>
      <c r="J43" s="11"/>
      <c r="K43" s="5"/>
      <c r="L43" s="4"/>
      <c r="M43" s="4"/>
      <c r="N43" s="11"/>
      <c r="O43" s="17"/>
      <c r="P43" s="12" t="str">
        <f>IF(N43="","",VLOOKUP(N43,学校番号!$B$2:$D$500,2))</f>
        <v/>
      </c>
      <c r="Q43" s="21" t="str">
        <f t="shared" si="2"/>
        <v/>
      </c>
      <c r="R43" s="18" t="str">
        <f t="shared" si="3"/>
        <v>_____</v>
      </c>
      <c r="S43" s="33"/>
      <c r="T43" s="48"/>
      <c r="U43" s="33"/>
      <c r="V43" s="33"/>
      <c r="W43" s="33"/>
      <c r="X43" s="33"/>
      <c r="Y43" s="33"/>
      <c r="Z43" s="33"/>
      <c r="AA43" s="33"/>
      <c r="AB43" s="33"/>
      <c r="AC43" s="33"/>
    </row>
    <row r="44" spans="4:29" ht="14.25" customHeight="1">
      <c r="D44" s="8">
        <v>37</v>
      </c>
      <c r="E44" s="5"/>
      <c r="F44" s="5"/>
      <c r="G44" s="37"/>
      <c r="H44" s="37"/>
      <c r="I44" s="37"/>
      <c r="J44" s="11"/>
      <c r="K44" s="5"/>
      <c r="L44" s="4"/>
      <c r="M44" s="4"/>
      <c r="N44" s="11"/>
      <c r="O44" s="17"/>
      <c r="P44" s="12" t="str">
        <f>IF(N44="","",VLOOKUP(N44,学校番号!$B$2:$D$500,2))</f>
        <v/>
      </c>
      <c r="Q44" s="21" t="str">
        <f t="shared" si="2"/>
        <v/>
      </c>
      <c r="R44" s="18" t="str">
        <f t="shared" si="3"/>
        <v>_____</v>
      </c>
      <c r="S44" s="33"/>
      <c r="T44" s="48"/>
      <c r="U44" s="33"/>
      <c r="V44" s="33"/>
      <c r="W44" s="33"/>
      <c r="X44" s="33"/>
      <c r="Y44" s="33"/>
      <c r="Z44" s="33"/>
      <c r="AA44" s="33"/>
      <c r="AB44" s="33"/>
      <c r="AC44" s="33"/>
    </row>
    <row r="45" spans="4:29" ht="14.25" customHeight="1">
      <c r="D45" s="8">
        <v>38</v>
      </c>
      <c r="E45" s="5"/>
      <c r="F45" s="5"/>
      <c r="G45" s="37"/>
      <c r="H45" s="37"/>
      <c r="I45" s="37"/>
      <c r="J45" s="11"/>
      <c r="K45" s="5"/>
      <c r="L45" s="4"/>
      <c r="M45" s="4"/>
      <c r="N45" s="11"/>
      <c r="O45" s="17"/>
      <c r="P45" s="12" t="str">
        <f>IF(N45="","",VLOOKUP(N45,学校番号!$B$2:$D$500,2))</f>
        <v/>
      </c>
      <c r="Q45" s="21" t="str">
        <f t="shared" si="2"/>
        <v/>
      </c>
      <c r="R45" s="18" t="str">
        <f t="shared" si="3"/>
        <v>_____</v>
      </c>
      <c r="S45" s="33"/>
      <c r="T45" s="48"/>
      <c r="U45" s="33"/>
      <c r="V45" s="33"/>
      <c r="W45" s="33"/>
      <c r="X45" s="33"/>
      <c r="Y45" s="33"/>
      <c r="Z45" s="33"/>
      <c r="AA45" s="33"/>
      <c r="AB45" s="33"/>
      <c r="AC45" s="33"/>
    </row>
    <row r="46" spans="4:29" ht="14.25" customHeight="1">
      <c r="D46" s="8">
        <v>39</v>
      </c>
      <c r="E46" s="5"/>
      <c r="F46" s="5"/>
      <c r="G46" s="37"/>
      <c r="H46" s="37"/>
      <c r="I46" s="37"/>
      <c r="J46" s="11"/>
      <c r="K46" s="5"/>
      <c r="L46" s="4"/>
      <c r="M46" s="4"/>
      <c r="N46" s="11"/>
      <c r="O46" s="17"/>
      <c r="P46" s="12" t="str">
        <f>IF(N46="","",VLOOKUP(N46,学校番号!$B$2:$D$500,2))</f>
        <v/>
      </c>
      <c r="Q46" s="21" t="str">
        <f t="shared" si="2"/>
        <v/>
      </c>
      <c r="R46" s="18" t="str">
        <f t="shared" si="3"/>
        <v>_____</v>
      </c>
      <c r="S46" s="33"/>
      <c r="T46" s="48"/>
      <c r="U46" s="33"/>
      <c r="V46" s="33"/>
      <c r="W46" s="33"/>
      <c r="X46" s="33"/>
      <c r="Y46" s="33"/>
      <c r="Z46" s="33"/>
      <c r="AA46" s="33"/>
      <c r="AB46" s="33"/>
      <c r="AC46" s="33"/>
    </row>
    <row r="47" spans="4:29" ht="14.25" customHeight="1">
      <c r="D47" s="8">
        <v>40</v>
      </c>
      <c r="E47" s="5"/>
      <c r="F47" s="5"/>
      <c r="G47" s="37"/>
      <c r="H47" s="37"/>
      <c r="I47" s="37"/>
      <c r="J47" s="11"/>
      <c r="K47" s="5"/>
      <c r="L47" s="4"/>
      <c r="M47" s="4"/>
      <c r="N47" s="11"/>
      <c r="O47" s="17"/>
      <c r="P47" s="12" t="str">
        <f>IF(N47="","",VLOOKUP(N47,学校番号!$B$2:$D$500,2))</f>
        <v/>
      </c>
      <c r="Q47" s="21" t="str">
        <f t="shared" si="2"/>
        <v/>
      </c>
      <c r="R47" s="18" t="str">
        <f t="shared" si="3"/>
        <v>_____</v>
      </c>
      <c r="S47" s="33"/>
      <c r="T47" s="48"/>
      <c r="U47" s="33"/>
      <c r="V47" s="33"/>
      <c r="W47" s="33"/>
      <c r="X47" s="33"/>
      <c r="Y47" s="33"/>
      <c r="Z47" s="33"/>
      <c r="AA47" s="33"/>
      <c r="AB47" s="33"/>
      <c r="AC47" s="33"/>
    </row>
    <row r="48" spans="4:29" ht="14.25" customHeight="1">
      <c r="D48" s="8">
        <v>41</v>
      </c>
      <c r="E48" s="5"/>
      <c r="F48" s="5"/>
      <c r="G48" s="37"/>
      <c r="H48" s="37"/>
      <c r="I48" s="37"/>
      <c r="J48" s="11"/>
      <c r="K48" s="5"/>
      <c r="L48" s="4"/>
      <c r="M48" s="4"/>
      <c r="N48" s="11"/>
      <c r="O48" s="17"/>
      <c r="P48" s="12" t="str">
        <f>IF(N48="","",VLOOKUP(N48,学校番号!$B$2:$D$500,2))</f>
        <v/>
      </c>
      <c r="Q48" s="21" t="str">
        <f t="shared" si="2"/>
        <v/>
      </c>
      <c r="R48" s="18" t="str">
        <f t="shared" si="3"/>
        <v>_____</v>
      </c>
      <c r="S48" s="33"/>
      <c r="T48" s="48"/>
      <c r="U48" s="33"/>
      <c r="V48" s="33"/>
      <c r="W48" s="33"/>
      <c r="X48" s="33"/>
      <c r="Y48" s="33"/>
      <c r="Z48" s="33"/>
      <c r="AA48" s="33"/>
      <c r="AB48" s="33"/>
      <c r="AC48" s="33"/>
    </row>
    <row r="49" spans="4:29" ht="14.25" customHeight="1">
      <c r="D49" s="8">
        <v>42</v>
      </c>
      <c r="E49" s="5"/>
      <c r="F49" s="5"/>
      <c r="G49" s="37"/>
      <c r="H49" s="37"/>
      <c r="I49" s="37"/>
      <c r="J49" s="11"/>
      <c r="K49" s="5"/>
      <c r="L49" s="4"/>
      <c r="M49" s="4"/>
      <c r="N49" s="11"/>
      <c r="O49" s="17"/>
      <c r="P49" s="12" t="str">
        <f>IF(N49="","",VLOOKUP(N49,学校番号!$B$2:$D$500,2))</f>
        <v/>
      </c>
      <c r="Q49" s="21" t="str">
        <f t="shared" si="2"/>
        <v/>
      </c>
      <c r="R49" s="18" t="str">
        <f t="shared" si="3"/>
        <v>_____</v>
      </c>
      <c r="S49" s="33"/>
      <c r="T49" s="48"/>
      <c r="U49" s="33"/>
      <c r="V49" s="33"/>
      <c r="W49" s="33"/>
      <c r="X49" s="33"/>
      <c r="Y49" s="33"/>
      <c r="Z49" s="33"/>
      <c r="AA49" s="33"/>
      <c r="AB49" s="33"/>
      <c r="AC49" s="33"/>
    </row>
    <row r="50" spans="4:29" ht="14.25" customHeight="1">
      <c r="D50" s="8">
        <v>43</v>
      </c>
      <c r="E50" s="5"/>
      <c r="F50" s="5"/>
      <c r="G50" s="37"/>
      <c r="H50" s="37"/>
      <c r="I50" s="37"/>
      <c r="J50" s="11"/>
      <c r="K50" s="5"/>
      <c r="L50" s="4"/>
      <c r="M50" s="4"/>
      <c r="N50" s="11"/>
      <c r="O50" s="17"/>
      <c r="P50" s="12" t="str">
        <f>IF(N50="","",VLOOKUP(N50,学校番号!$B$2:$D$500,2))</f>
        <v/>
      </c>
      <c r="Q50" s="21" t="str">
        <f t="shared" si="2"/>
        <v/>
      </c>
      <c r="R50" s="18" t="str">
        <f t="shared" si="3"/>
        <v>_____</v>
      </c>
      <c r="S50" s="33"/>
      <c r="T50" s="48"/>
      <c r="U50" s="33"/>
      <c r="V50" s="33"/>
      <c r="W50" s="33"/>
      <c r="X50" s="33"/>
      <c r="Y50" s="33"/>
      <c r="Z50" s="33"/>
      <c r="AA50" s="33"/>
      <c r="AB50" s="33"/>
      <c r="AC50" s="33"/>
    </row>
    <row r="51" spans="4:29" ht="14.25" customHeight="1">
      <c r="D51" s="8">
        <v>44</v>
      </c>
      <c r="E51" s="5"/>
      <c r="F51" s="5"/>
      <c r="G51" s="37"/>
      <c r="H51" s="37"/>
      <c r="I51" s="37"/>
      <c r="J51" s="11"/>
      <c r="K51" s="5"/>
      <c r="L51" s="4"/>
      <c r="M51" s="4"/>
      <c r="N51" s="11"/>
      <c r="O51" s="17"/>
      <c r="P51" s="12" t="str">
        <f>IF(N51="","",VLOOKUP(N51,学校番号!$B$2:$D$500,2))</f>
        <v/>
      </c>
      <c r="Q51" s="21" t="str">
        <f t="shared" si="2"/>
        <v/>
      </c>
      <c r="R51" s="18" t="str">
        <f t="shared" si="3"/>
        <v>_____</v>
      </c>
      <c r="S51" s="33"/>
      <c r="T51" s="48"/>
      <c r="U51" s="33"/>
      <c r="V51" s="33"/>
      <c r="W51" s="33"/>
      <c r="X51" s="33"/>
      <c r="Y51" s="33"/>
      <c r="Z51" s="33"/>
      <c r="AA51" s="33"/>
      <c r="AB51" s="33"/>
      <c r="AC51" s="33"/>
    </row>
    <row r="52" spans="4:29" ht="14.25" customHeight="1">
      <c r="D52" s="8">
        <v>45</v>
      </c>
      <c r="E52" s="5"/>
      <c r="F52" s="5"/>
      <c r="G52" s="37"/>
      <c r="H52" s="37"/>
      <c r="I52" s="37"/>
      <c r="J52" s="11"/>
      <c r="K52" s="5"/>
      <c r="L52" s="4"/>
      <c r="M52" s="4"/>
      <c r="N52" s="11"/>
      <c r="O52" s="17"/>
      <c r="P52" s="12" t="str">
        <f>IF(N52="","",VLOOKUP(N52,学校番号!$B$2:$D$500,2))</f>
        <v/>
      </c>
      <c r="Q52" s="21" t="str">
        <f t="shared" si="2"/>
        <v/>
      </c>
      <c r="R52" s="18" t="str">
        <f t="shared" si="3"/>
        <v>_____</v>
      </c>
      <c r="S52" s="33"/>
      <c r="T52" s="48"/>
      <c r="U52" s="33"/>
      <c r="V52" s="33"/>
      <c r="W52" s="33"/>
      <c r="X52" s="33"/>
      <c r="Y52" s="33"/>
      <c r="Z52" s="33"/>
      <c r="AA52" s="33"/>
      <c r="AB52" s="33"/>
      <c r="AC52" s="33"/>
    </row>
    <row r="53" spans="4:29" ht="14.25" customHeight="1">
      <c r="D53" s="8">
        <v>46</v>
      </c>
      <c r="E53" s="5"/>
      <c r="F53" s="5"/>
      <c r="G53" s="37"/>
      <c r="H53" s="37"/>
      <c r="I53" s="37"/>
      <c r="J53" s="11"/>
      <c r="K53" s="5"/>
      <c r="L53" s="4"/>
      <c r="M53" s="4"/>
      <c r="N53" s="11"/>
      <c r="O53" s="17"/>
      <c r="P53" s="12" t="str">
        <f>IF(N53="","",VLOOKUP(N53,学校番号!$B$2:$D$500,2))</f>
        <v/>
      </c>
      <c r="Q53" s="21" t="str">
        <f t="shared" si="2"/>
        <v/>
      </c>
      <c r="R53" s="18" t="str">
        <f t="shared" si="3"/>
        <v>_____</v>
      </c>
      <c r="S53" s="33"/>
      <c r="T53" s="48"/>
      <c r="U53" s="33"/>
      <c r="V53" s="33"/>
      <c r="W53" s="33"/>
      <c r="X53" s="33"/>
      <c r="Y53" s="33"/>
      <c r="Z53" s="33"/>
      <c r="AA53" s="33"/>
      <c r="AB53" s="33"/>
      <c r="AC53" s="33"/>
    </row>
    <row r="54" spans="4:29" ht="14.25" customHeight="1">
      <c r="D54" s="8">
        <v>47</v>
      </c>
      <c r="E54" s="5"/>
      <c r="F54" s="5"/>
      <c r="G54" s="37"/>
      <c r="H54" s="37"/>
      <c r="I54" s="37"/>
      <c r="J54" s="11"/>
      <c r="K54" s="5"/>
      <c r="L54" s="4"/>
      <c r="M54" s="4"/>
      <c r="N54" s="11"/>
      <c r="O54" s="17"/>
      <c r="P54" s="12" t="str">
        <f>IF(N54="","",VLOOKUP(N54,学校番号!$B$2:$D$500,2))</f>
        <v/>
      </c>
      <c r="Q54" s="21" t="str">
        <f t="shared" si="2"/>
        <v/>
      </c>
      <c r="R54" s="18" t="str">
        <f t="shared" si="3"/>
        <v>_____</v>
      </c>
      <c r="S54" s="33"/>
      <c r="T54" s="48"/>
      <c r="U54" s="33"/>
      <c r="V54" s="33"/>
      <c r="W54" s="33"/>
      <c r="X54" s="33"/>
      <c r="Y54" s="33"/>
      <c r="Z54" s="33"/>
      <c r="AA54" s="33"/>
      <c r="AB54" s="33"/>
      <c r="AC54" s="33"/>
    </row>
    <row r="55" spans="4:29" ht="14.25" customHeight="1">
      <c r="D55" s="8">
        <v>48</v>
      </c>
      <c r="E55" s="5"/>
      <c r="F55" s="5"/>
      <c r="G55" s="37"/>
      <c r="H55" s="37"/>
      <c r="I55" s="37"/>
      <c r="J55" s="11"/>
      <c r="K55" s="5"/>
      <c r="L55" s="4"/>
      <c r="M55" s="4"/>
      <c r="N55" s="11"/>
      <c r="O55" s="17"/>
      <c r="P55" s="12" t="str">
        <f>IF(N55="","",VLOOKUP(N55,学校番号!$B$2:$D$500,2))</f>
        <v/>
      </c>
      <c r="Q55" s="21" t="str">
        <f t="shared" si="2"/>
        <v/>
      </c>
      <c r="R55" s="18" t="str">
        <f t="shared" si="3"/>
        <v>_____</v>
      </c>
      <c r="S55" s="33"/>
      <c r="T55" s="48"/>
      <c r="U55" s="33"/>
      <c r="V55" s="33"/>
      <c r="W55" s="33"/>
      <c r="X55" s="33"/>
      <c r="Y55" s="33"/>
      <c r="Z55" s="33"/>
      <c r="AA55" s="33"/>
      <c r="AB55" s="33"/>
      <c r="AC55" s="33"/>
    </row>
    <row r="56" spans="4:29" ht="14.25" customHeight="1">
      <c r="D56" s="8">
        <v>49</v>
      </c>
      <c r="E56" s="5"/>
      <c r="F56" s="5"/>
      <c r="G56" s="37"/>
      <c r="H56" s="37"/>
      <c r="I56" s="37"/>
      <c r="J56" s="11"/>
      <c r="K56" s="5"/>
      <c r="L56" s="4"/>
      <c r="M56" s="4"/>
      <c r="N56" s="11"/>
      <c r="O56" s="17"/>
      <c r="P56" s="12" t="str">
        <f>IF(N56="","",VLOOKUP(N56,学校番号!$B$2:$D$500,2))</f>
        <v/>
      </c>
      <c r="Q56" s="21" t="str">
        <f t="shared" si="2"/>
        <v/>
      </c>
      <c r="R56" s="18" t="str">
        <f t="shared" si="3"/>
        <v>_____</v>
      </c>
      <c r="S56" s="33"/>
      <c r="T56" s="48"/>
      <c r="U56" s="33"/>
      <c r="V56" s="33"/>
      <c r="W56" s="33"/>
      <c r="X56" s="33"/>
      <c r="Y56" s="33"/>
      <c r="Z56" s="33"/>
      <c r="AA56" s="33"/>
      <c r="AB56" s="33"/>
      <c r="AC56" s="33"/>
    </row>
    <row r="57" spans="4:29" ht="14.25" customHeight="1">
      <c r="D57" s="8">
        <v>50</v>
      </c>
      <c r="E57" s="5"/>
      <c r="F57" s="5"/>
      <c r="G57" s="37"/>
      <c r="H57" s="37"/>
      <c r="I57" s="37"/>
      <c r="J57" s="11"/>
      <c r="K57" s="5"/>
      <c r="L57" s="4"/>
      <c r="M57" s="4"/>
      <c r="N57" s="11"/>
      <c r="O57" s="17"/>
      <c r="P57" s="12" t="str">
        <f>IF(N57="","",VLOOKUP(N57,学校番号!$B$2:$D$500,2))</f>
        <v/>
      </c>
      <c r="Q57" s="21" t="str">
        <f t="shared" si="2"/>
        <v/>
      </c>
      <c r="R57" s="18" t="str">
        <f t="shared" si="3"/>
        <v>_____</v>
      </c>
      <c r="S57" s="33"/>
      <c r="T57" s="48"/>
      <c r="U57" s="33"/>
      <c r="V57" s="33"/>
      <c r="W57" s="33"/>
      <c r="X57" s="33"/>
      <c r="Y57" s="33"/>
      <c r="Z57" s="33"/>
      <c r="AA57" s="33"/>
      <c r="AB57" s="33"/>
      <c r="AC57" s="33"/>
    </row>
    <row r="58" spans="4:29" ht="14.25" customHeight="1">
      <c r="D58" s="8">
        <v>51</v>
      </c>
      <c r="E58" s="5"/>
      <c r="F58" s="5"/>
      <c r="G58" s="37"/>
      <c r="H58" s="37"/>
      <c r="I58" s="37"/>
      <c r="J58" s="11"/>
      <c r="K58" s="5"/>
      <c r="L58" s="4"/>
      <c r="M58" s="4"/>
      <c r="N58" s="11"/>
      <c r="O58" s="17"/>
      <c r="P58" s="12" t="str">
        <f>IF(N58="","",VLOOKUP(N58,学校番号!$B$2:$D$500,2))</f>
        <v/>
      </c>
      <c r="Q58" s="21" t="str">
        <f t="shared" si="2"/>
        <v/>
      </c>
      <c r="R58" s="18" t="str">
        <f t="shared" si="3"/>
        <v>_____</v>
      </c>
      <c r="S58" s="33"/>
      <c r="T58" s="48"/>
      <c r="U58" s="33"/>
      <c r="V58" s="33"/>
      <c r="W58" s="33"/>
      <c r="X58" s="33"/>
      <c r="Y58" s="33"/>
      <c r="Z58" s="33"/>
      <c r="AA58" s="33"/>
      <c r="AB58" s="33"/>
      <c r="AC58" s="33"/>
    </row>
    <row r="59" spans="4:29" ht="14.25" customHeight="1">
      <c r="D59" s="8">
        <v>52</v>
      </c>
      <c r="E59" s="5"/>
      <c r="F59" s="5"/>
      <c r="G59" s="37"/>
      <c r="H59" s="37"/>
      <c r="I59" s="37"/>
      <c r="J59" s="11"/>
      <c r="K59" s="5"/>
      <c r="L59" s="4"/>
      <c r="M59" s="4"/>
      <c r="N59" s="11"/>
      <c r="O59" s="17"/>
      <c r="P59" s="12" t="str">
        <f>IF(N59="","",VLOOKUP(N59,学校番号!$B$2:$D$500,2))</f>
        <v/>
      </c>
      <c r="Q59" s="21" t="str">
        <f t="shared" si="2"/>
        <v/>
      </c>
      <c r="R59" s="18" t="str">
        <f t="shared" si="3"/>
        <v>_____</v>
      </c>
      <c r="S59" s="33"/>
      <c r="T59" s="48"/>
      <c r="U59" s="33"/>
      <c r="V59" s="33"/>
      <c r="W59" s="33"/>
      <c r="X59" s="33"/>
      <c r="Y59" s="33"/>
      <c r="Z59" s="33"/>
      <c r="AA59" s="33"/>
      <c r="AB59" s="33"/>
      <c r="AC59" s="33"/>
    </row>
    <row r="60" spans="4:29" ht="14.25" customHeight="1">
      <c r="D60" s="8">
        <v>53</v>
      </c>
      <c r="E60" s="5"/>
      <c r="F60" s="5"/>
      <c r="G60" s="37"/>
      <c r="H60" s="37"/>
      <c r="I60" s="37"/>
      <c r="J60" s="11"/>
      <c r="K60" s="5"/>
      <c r="L60" s="4"/>
      <c r="M60" s="4"/>
      <c r="N60" s="11"/>
      <c r="O60" s="17"/>
      <c r="P60" s="12" t="str">
        <f>IF(N60="","",VLOOKUP(N60,学校番号!$B$2:$D$500,2))</f>
        <v/>
      </c>
      <c r="Q60" s="21" t="str">
        <f t="shared" si="2"/>
        <v/>
      </c>
      <c r="R60" s="18" t="str">
        <f t="shared" si="3"/>
        <v>_____</v>
      </c>
      <c r="S60" s="33"/>
      <c r="T60" s="48"/>
      <c r="U60" s="33"/>
      <c r="V60" s="33"/>
      <c r="W60" s="33"/>
      <c r="X60" s="33"/>
      <c r="Y60" s="33"/>
      <c r="Z60" s="33"/>
      <c r="AA60" s="33"/>
      <c r="AB60" s="33"/>
      <c r="AC60" s="33"/>
    </row>
    <row r="61" spans="4:29" ht="14.25" customHeight="1">
      <c r="D61" s="8">
        <v>54</v>
      </c>
      <c r="E61" s="5"/>
      <c r="F61" s="5"/>
      <c r="G61" s="37"/>
      <c r="H61" s="37"/>
      <c r="I61" s="37"/>
      <c r="J61" s="11"/>
      <c r="K61" s="5"/>
      <c r="L61" s="4"/>
      <c r="M61" s="4"/>
      <c r="N61" s="11"/>
      <c r="O61" s="17"/>
      <c r="P61" s="12" t="str">
        <f>IF(N61="","",VLOOKUP(N61,学校番号!$B$2:$D$500,2))</f>
        <v/>
      </c>
      <c r="Q61" s="21" t="str">
        <f t="shared" si="2"/>
        <v/>
      </c>
      <c r="R61" s="18" t="str">
        <f t="shared" si="3"/>
        <v>_____</v>
      </c>
      <c r="S61" s="33"/>
      <c r="T61" s="48"/>
      <c r="U61" s="33"/>
      <c r="V61" s="33"/>
      <c r="W61" s="33"/>
      <c r="X61" s="33"/>
      <c r="Y61" s="33"/>
      <c r="Z61" s="33"/>
      <c r="AA61" s="33"/>
      <c r="AB61" s="33"/>
      <c r="AC61" s="33"/>
    </row>
    <row r="62" spans="4:29" ht="14.25" customHeight="1">
      <c r="D62" s="8">
        <v>55</v>
      </c>
      <c r="E62" s="5"/>
      <c r="F62" s="5"/>
      <c r="G62" s="37"/>
      <c r="H62" s="37"/>
      <c r="I62" s="37"/>
      <c r="J62" s="11"/>
      <c r="K62" s="5"/>
      <c r="L62" s="4"/>
      <c r="M62" s="4"/>
      <c r="N62" s="11"/>
      <c r="O62" s="17"/>
      <c r="P62" s="12" t="str">
        <f>IF(N62="","",VLOOKUP(N62,学校番号!$B$2:$D$500,2))</f>
        <v/>
      </c>
      <c r="Q62" s="21" t="str">
        <f t="shared" si="2"/>
        <v/>
      </c>
      <c r="R62" s="18" t="str">
        <f t="shared" si="3"/>
        <v>_____</v>
      </c>
      <c r="S62" s="33"/>
      <c r="T62" s="48"/>
      <c r="U62" s="33"/>
      <c r="V62" s="33"/>
      <c r="W62" s="33"/>
      <c r="X62" s="33"/>
      <c r="Y62" s="33"/>
      <c r="Z62" s="33"/>
      <c r="AA62" s="33"/>
      <c r="AB62" s="33"/>
      <c r="AC62" s="33"/>
    </row>
    <row r="63" spans="4:29" ht="14.25" customHeight="1">
      <c r="D63" s="8">
        <v>56</v>
      </c>
      <c r="E63" s="5"/>
      <c r="F63" s="5"/>
      <c r="G63" s="37"/>
      <c r="H63" s="37"/>
      <c r="I63" s="37"/>
      <c r="J63" s="11"/>
      <c r="K63" s="5"/>
      <c r="L63" s="4"/>
      <c r="M63" s="4"/>
      <c r="N63" s="11"/>
      <c r="O63" s="17"/>
      <c r="P63" s="12" t="str">
        <f>IF(N63="","",VLOOKUP(N63,学校番号!$B$2:$D$500,2))</f>
        <v/>
      </c>
      <c r="Q63" s="21" t="str">
        <f t="shared" si="2"/>
        <v/>
      </c>
      <c r="R63" s="18" t="str">
        <f t="shared" si="3"/>
        <v>_____</v>
      </c>
      <c r="S63" s="33"/>
      <c r="T63" s="48"/>
      <c r="U63" s="33"/>
      <c r="V63" s="33"/>
      <c r="W63" s="33"/>
      <c r="X63" s="33"/>
      <c r="Y63" s="33"/>
      <c r="Z63" s="33"/>
      <c r="AA63" s="33"/>
      <c r="AB63" s="33"/>
      <c r="AC63" s="33"/>
    </row>
    <row r="64" spans="4:29" ht="14.25" customHeight="1">
      <c r="D64" s="8">
        <v>57</v>
      </c>
      <c r="E64" s="5"/>
      <c r="F64" s="5"/>
      <c r="G64" s="37"/>
      <c r="H64" s="37"/>
      <c r="I64" s="37"/>
      <c r="J64" s="11"/>
      <c r="K64" s="5"/>
      <c r="L64" s="4"/>
      <c r="M64" s="4"/>
      <c r="N64" s="11"/>
      <c r="O64" s="17"/>
      <c r="P64" s="12" t="str">
        <f>IF(N64="","",VLOOKUP(N64,学校番号!$B$2:$D$500,2))</f>
        <v/>
      </c>
      <c r="Q64" s="21" t="str">
        <f t="shared" si="2"/>
        <v/>
      </c>
      <c r="R64" s="18" t="str">
        <f t="shared" si="3"/>
        <v>_____</v>
      </c>
      <c r="S64" s="33"/>
      <c r="T64" s="48"/>
      <c r="U64" s="33"/>
      <c r="V64" s="33"/>
      <c r="W64" s="33"/>
      <c r="X64" s="33"/>
      <c r="Y64" s="33"/>
      <c r="Z64" s="33"/>
      <c r="AA64" s="33"/>
      <c r="AB64" s="33"/>
      <c r="AC64" s="33"/>
    </row>
    <row r="65" spans="4:29" ht="14.25" customHeight="1">
      <c r="D65" s="8">
        <v>58</v>
      </c>
      <c r="E65" s="5"/>
      <c r="F65" s="5"/>
      <c r="G65" s="37"/>
      <c r="H65" s="37"/>
      <c r="I65" s="37"/>
      <c r="J65" s="11"/>
      <c r="K65" s="5"/>
      <c r="L65" s="4"/>
      <c r="M65" s="4"/>
      <c r="N65" s="11"/>
      <c r="O65" s="17"/>
      <c r="P65" s="12" t="str">
        <f>IF(N65="","",VLOOKUP(N65,学校番号!$B$2:$D$500,2))</f>
        <v/>
      </c>
      <c r="Q65" s="21" t="str">
        <f t="shared" si="2"/>
        <v/>
      </c>
      <c r="R65" s="18" t="str">
        <f t="shared" si="3"/>
        <v>_____</v>
      </c>
      <c r="S65" s="33"/>
      <c r="T65" s="48"/>
      <c r="U65" s="33"/>
      <c r="V65" s="33"/>
      <c r="W65" s="33"/>
      <c r="X65" s="33"/>
      <c r="Y65" s="33"/>
      <c r="Z65" s="33"/>
      <c r="AA65" s="33"/>
      <c r="AB65" s="33"/>
      <c r="AC65" s="33"/>
    </row>
    <row r="66" spans="4:29" ht="14.25" customHeight="1">
      <c r="D66" s="8">
        <v>59</v>
      </c>
      <c r="E66" s="5"/>
      <c r="F66" s="5"/>
      <c r="G66" s="37"/>
      <c r="H66" s="37"/>
      <c r="I66" s="37"/>
      <c r="J66" s="11"/>
      <c r="K66" s="5"/>
      <c r="L66" s="4"/>
      <c r="M66" s="4"/>
      <c r="N66" s="11"/>
      <c r="O66" s="17"/>
      <c r="P66" s="12" t="str">
        <f>IF(N66="","",VLOOKUP(N66,学校番号!$B$2:$D$500,2))</f>
        <v/>
      </c>
      <c r="Q66" s="21" t="str">
        <f t="shared" si="2"/>
        <v/>
      </c>
      <c r="R66" s="18" t="str">
        <f t="shared" si="3"/>
        <v>_____</v>
      </c>
      <c r="S66" s="33"/>
      <c r="T66" s="48"/>
      <c r="U66" s="33"/>
      <c r="V66" s="33"/>
      <c r="W66" s="33"/>
      <c r="X66" s="33"/>
      <c r="Y66" s="33"/>
      <c r="Z66" s="33"/>
      <c r="AA66" s="33"/>
      <c r="AB66" s="33"/>
      <c r="AC66" s="33"/>
    </row>
    <row r="67" spans="4:29" ht="14.25" customHeight="1">
      <c r="D67" s="8">
        <v>60</v>
      </c>
      <c r="E67" s="5"/>
      <c r="F67" s="5"/>
      <c r="G67" s="37"/>
      <c r="H67" s="37"/>
      <c r="I67" s="37"/>
      <c r="J67" s="11"/>
      <c r="K67" s="5"/>
      <c r="L67" s="4"/>
      <c r="M67" s="4"/>
      <c r="N67" s="11"/>
      <c r="O67" s="17"/>
      <c r="P67" s="12" t="str">
        <f>IF(N67="","",VLOOKUP(N67,学校番号!$B$2:$D$500,2))</f>
        <v/>
      </c>
      <c r="Q67" s="21" t="str">
        <f t="shared" si="2"/>
        <v/>
      </c>
      <c r="R67" s="18" t="str">
        <f t="shared" si="3"/>
        <v>_____</v>
      </c>
      <c r="S67" s="33"/>
      <c r="T67" s="48"/>
      <c r="U67" s="33"/>
      <c r="V67" s="33"/>
      <c r="W67" s="33"/>
      <c r="X67" s="33"/>
      <c r="Y67" s="33"/>
      <c r="Z67" s="33"/>
      <c r="AA67" s="33"/>
      <c r="AB67" s="33"/>
      <c r="AC67" s="33"/>
    </row>
    <row r="68" spans="4:29" ht="14.25" customHeight="1">
      <c r="D68" s="8">
        <v>61</v>
      </c>
      <c r="E68" s="5"/>
      <c r="F68" s="5"/>
      <c r="G68" s="37"/>
      <c r="H68" s="37"/>
      <c r="I68" s="37"/>
      <c r="J68" s="11"/>
      <c r="K68" s="5"/>
      <c r="L68" s="4"/>
      <c r="M68" s="4"/>
      <c r="N68" s="11"/>
      <c r="O68" s="17"/>
      <c r="P68" s="12" t="str">
        <f>IF(N68="","",VLOOKUP(N68,学校番号!$B$2:$D$500,2))</f>
        <v/>
      </c>
      <c r="Q68" s="21" t="str">
        <f t="shared" si="2"/>
        <v/>
      </c>
      <c r="R68" s="18" t="str">
        <f t="shared" si="3"/>
        <v>_____</v>
      </c>
      <c r="S68" s="33"/>
      <c r="T68" s="48"/>
      <c r="U68" s="33"/>
      <c r="V68" s="33"/>
      <c r="W68" s="33"/>
      <c r="X68" s="33"/>
      <c r="Y68" s="33"/>
      <c r="Z68" s="33"/>
      <c r="AA68" s="33"/>
      <c r="AB68" s="33"/>
      <c r="AC68" s="33"/>
    </row>
    <row r="69" spans="4:29" ht="14.25" customHeight="1">
      <c r="D69" s="8">
        <v>62</v>
      </c>
      <c r="E69" s="5"/>
      <c r="F69" s="5"/>
      <c r="G69" s="37"/>
      <c r="H69" s="37"/>
      <c r="I69" s="37"/>
      <c r="J69" s="11"/>
      <c r="K69" s="5"/>
      <c r="L69" s="4"/>
      <c r="M69" s="4"/>
      <c r="N69" s="11"/>
      <c r="O69" s="17"/>
      <c r="P69" s="12" t="str">
        <f>IF(N69="","",VLOOKUP(N69,学校番号!$B$2:$D$500,2))</f>
        <v/>
      </c>
      <c r="Q69" s="21" t="str">
        <f t="shared" si="2"/>
        <v/>
      </c>
      <c r="R69" s="18" t="str">
        <f t="shared" si="3"/>
        <v>_____</v>
      </c>
      <c r="S69" s="33"/>
      <c r="T69" s="48"/>
      <c r="U69" s="33"/>
      <c r="V69" s="33"/>
      <c r="W69" s="33"/>
      <c r="X69" s="33"/>
      <c r="Y69" s="33"/>
      <c r="Z69" s="33"/>
      <c r="AA69" s="33"/>
      <c r="AB69" s="33"/>
      <c r="AC69" s="33"/>
    </row>
    <row r="70" spans="4:29" ht="14.25" customHeight="1">
      <c r="D70" s="8">
        <v>63</v>
      </c>
      <c r="E70" s="5"/>
      <c r="F70" s="5"/>
      <c r="G70" s="37"/>
      <c r="H70" s="37"/>
      <c r="I70" s="37"/>
      <c r="J70" s="11"/>
      <c r="K70" s="5"/>
      <c r="L70" s="4"/>
      <c r="M70" s="4"/>
      <c r="N70" s="11"/>
      <c r="O70" s="17"/>
      <c r="P70" s="12" t="str">
        <f>IF(N70="","",VLOOKUP(N70,学校番号!$B$2:$D$500,2))</f>
        <v/>
      </c>
      <c r="Q70" s="21" t="str">
        <f t="shared" si="2"/>
        <v/>
      </c>
      <c r="R70" s="18" t="str">
        <f t="shared" si="3"/>
        <v>_____</v>
      </c>
      <c r="S70" s="33"/>
      <c r="T70" s="48"/>
      <c r="U70" s="33"/>
      <c r="V70" s="33"/>
      <c r="W70" s="33"/>
      <c r="X70" s="33"/>
      <c r="Y70" s="33"/>
      <c r="Z70" s="33"/>
      <c r="AA70" s="33"/>
      <c r="AB70" s="33"/>
      <c r="AC70" s="33"/>
    </row>
    <row r="71" spans="4:29" ht="14.25" customHeight="1">
      <c r="D71" s="8">
        <v>64</v>
      </c>
      <c r="E71" s="5"/>
      <c r="F71" s="5"/>
      <c r="G71" s="37"/>
      <c r="H71" s="37"/>
      <c r="I71" s="37"/>
      <c r="J71" s="11"/>
      <c r="K71" s="5"/>
      <c r="L71" s="4"/>
      <c r="M71" s="4"/>
      <c r="N71" s="11"/>
      <c r="O71" s="17"/>
      <c r="P71" s="12" t="str">
        <f>IF(N71="","",VLOOKUP(N71,学校番号!$B$2:$D$500,2))</f>
        <v/>
      </c>
      <c r="Q71" s="21" t="str">
        <f t="shared" si="2"/>
        <v/>
      </c>
      <c r="R71" s="18" t="str">
        <f t="shared" si="3"/>
        <v>_____</v>
      </c>
      <c r="S71" s="33"/>
      <c r="T71" s="48"/>
      <c r="U71" s="33"/>
      <c r="V71" s="33"/>
      <c r="W71" s="33"/>
      <c r="X71" s="33"/>
      <c r="Y71" s="33"/>
      <c r="Z71" s="33"/>
      <c r="AA71" s="33"/>
      <c r="AB71" s="33"/>
      <c r="AC71" s="33"/>
    </row>
    <row r="72" spans="4:29" ht="14.25" customHeight="1">
      <c r="D72" s="8">
        <v>65</v>
      </c>
      <c r="E72" s="5"/>
      <c r="F72" s="5"/>
      <c r="G72" s="37"/>
      <c r="H72" s="37"/>
      <c r="I72" s="37"/>
      <c r="J72" s="11"/>
      <c r="K72" s="5"/>
      <c r="L72" s="4"/>
      <c r="M72" s="4"/>
      <c r="N72" s="11"/>
      <c r="O72" s="17"/>
      <c r="P72" s="12" t="str">
        <f>IF(N72="","",VLOOKUP(N72,学校番号!$B$2:$D$500,2))</f>
        <v/>
      </c>
      <c r="Q72" s="21" t="str">
        <f t="shared" ref="Q72:Q135" si="4">IF(O72="","",ASC(O72)&amp;"年")</f>
        <v/>
      </c>
      <c r="R72" s="18" t="str">
        <f t="shared" si="3"/>
        <v>_____</v>
      </c>
      <c r="S72" s="33"/>
      <c r="T72" s="48"/>
      <c r="U72" s="33"/>
      <c r="V72" s="33"/>
      <c r="W72" s="33"/>
      <c r="X72" s="33"/>
      <c r="Y72" s="33"/>
      <c r="Z72" s="33"/>
      <c r="AA72" s="33"/>
      <c r="AB72" s="33"/>
      <c r="AC72" s="33"/>
    </row>
    <row r="73" spans="4:29" ht="14.25" customHeight="1">
      <c r="D73" s="8">
        <v>66</v>
      </c>
      <c r="E73" s="5"/>
      <c r="F73" s="5"/>
      <c r="G73" s="37"/>
      <c r="H73" s="37"/>
      <c r="I73" s="37"/>
      <c r="J73" s="11"/>
      <c r="K73" s="5"/>
      <c r="L73" s="4"/>
      <c r="M73" s="4"/>
      <c r="N73" s="11"/>
      <c r="O73" s="17"/>
      <c r="P73" s="12" t="str">
        <f>IF(N73="","",VLOOKUP(N73,学校番号!$B$2:$D$500,2))</f>
        <v/>
      </c>
      <c r="Q73" s="21" t="str">
        <f t="shared" si="4"/>
        <v/>
      </c>
      <c r="R73" s="18" t="str">
        <f t="shared" ref="R73:R136" si="5">N73&amp;"_"&amp;Q73&amp;"_"&amp;E73&amp;"_"&amp;G73&amp;H73&amp;I73&amp;"_"&amp;K73&amp;"_"&amp;P73</f>
        <v>_____</v>
      </c>
      <c r="S73" s="33"/>
      <c r="T73" s="48"/>
      <c r="U73" s="33"/>
      <c r="V73" s="33"/>
      <c r="W73" s="33"/>
      <c r="X73" s="33"/>
      <c r="Y73" s="33"/>
      <c r="Z73" s="33"/>
      <c r="AA73" s="33"/>
      <c r="AB73" s="33"/>
      <c r="AC73" s="33"/>
    </row>
    <row r="74" spans="4:29" ht="14.25" customHeight="1">
      <c r="D74" s="8">
        <v>67</v>
      </c>
      <c r="E74" s="5"/>
      <c r="F74" s="5"/>
      <c r="G74" s="37"/>
      <c r="H74" s="37"/>
      <c r="I74" s="37"/>
      <c r="J74" s="11"/>
      <c r="K74" s="5"/>
      <c r="L74" s="4"/>
      <c r="M74" s="4"/>
      <c r="N74" s="11"/>
      <c r="O74" s="17"/>
      <c r="P74" s="12" t="str">
        <f>IF(N74="","",VLOOKUP(N74,学校番号!$B$2:$D$500,2))</f>
        <v/>
      </c>
      <c r="Q74" s="21" t="str">
        <f t="shared" si="4"/>
        <v/>
      </c>
      <c r="R74" s="18" t="str">
        <f t="shared" si="5"/>
        <v>_____</v>
      </c>
      <c r="S74" s="33"/>
      <c r="T74" s="48"/>
      <c r="U74" s="33"/>
      <c r="V74" s="33"/>
      <c r="W74" s="33"/>
      <c r="X74" s="33"/>
      <c r="Y74" s="33"/>
      <c r="Z74" s="33"/>
      <c r="AA74" s="33"/>
      <c r="AB74" s="33"/>
      <c r="AC74" s="33"/>
    </row>
    <row r="75" spans="4:29" ht="14.25" customHeight="1">
      <c r="D75" s="8">
        <v>68</v>
      </c>
      <c r="E75" s="5"/>
      <c r="F75" s="5"/>
      <c r="G75" s="37"/>
      <c r="H75" s="37"/>
      <c r="I75" s="37"/>
      <c r="J75" s="11"/>
      <c r="K75" s="5"/>
      <c r="L75" s="4"/>
      <c r="M75" s="4"/>
      <c r="N75" s="11"/>
      <c r="O75" s="17"/>
      <c r="P75" s="12" t="str">
        <f>IF(N75="","",VLOOKUP(N75,学校番号!$B$2:$D$500,2))</f>
        <v/>
      </c>
      <c r="Q75" s="21" t="str">
        <f t="shared" si="4"/>
        <v/>
      </c>
      <c r="R75" s="18" t="str">
        <f t="shared" si="5"/>
        <v>_____</v>
      </c>
      <c r="S75" s="33"/>
      <c r="T75" s="48"/>
      <c r="U75" s="33"/>
      <c r="V75" s="33"/>
      <c r="W75" s="33"/>
      <c r="X75" s="33"/>
      <c r="Y75" s="33"/>
      <c r="Z75" s="33"/>
      <c r="AA75" s="33"/>
      <c r="AB75" s="33"/>
      <c r="AC75" s="33"/>
    </row>
    <row r="76" spans="4:29" ht="14.25" customHeight="1">
      <c r="D76" s="8">
        <v>69</v>
      </c>
      <c r="E76" s="5"/>
      <c r="F76" s="5"/>
      <c r="G76" s="37"/>
      <c r="H76" s="37"/>
      <c r="I76" s="37"/>
      <c r="J76" s="11"/>
      <c r="K76" s="5"/>
      <c r="L76" s="4"/>
      <c r="M76" s="4"/>
      <c r="N76" s="11"/>
      <c r="O76" s="17"/>
      <c r="P76" s="12" t="str">
        <f>IF(N76="","",VLOOKUP(N76,学校番号!$B$2:$D$500,2))</f>
        <v/>
      </c>
      <c r="Q76" s="21" t="str">
        <f t="shared" si="4"/>
        <v/>
      </c>
      <c r="R76" s="18" t="str">
        <f t="shared" si="5"/>
        <v>_____</v>
      </c>
      <c r="S76" s="33"/>
      <c r="T76" s="48"/>
      <c r="U76" s="33"/>
      <c r="V76" s="33"/>
      <c r="W76" s="33"/>
      <c r="X76" s="33"/>
      <c r="Y76" s="33"/>
      <c r="Z76" s="33"/>
      <c r="AA76" s="33"/>
      <c r="AB76" s="33"/>
      <c r="AC76" s="33"/>
    </row>
    <row r="77" spans="4:29" ht="14.25" customHeight="1">
      <c r="D77" s="8">
        <v>70</v>
      </c>
      <c r="E77" s="5"/>
      <c r="F77" s="5"/>
      <c r="G77" s="37"/>
      <c r="H77" s="37"/>
      <c r="I77" s="37"/>
      <c r="J77" s="11"/>
      <c r="K77" s="5"/>
      <c r="L77" s="4"/>
      <c r="M77" s="4"/>
      <c r="N77" s="11"/>
      <c r="O77" s="17"/>
      <c r="P77" s="12" t="str">
        <f>IF(N77="","",VLOOKUP(N77,学校番号!$B$2:$D$500,2))</f>
        <v/>
      </c>
      <c r="Q77" s="21" t="str">
        <f t="shared" si="4"/>
        <v/>
      </c>
      <c r="R77" s="18" t="str">
        <f t="shared" si="5"/>
        <v>_____</v>
      </c>
      <c r="S77" s="33"/>
      <c r="T77" s="48"/>
      <c r="U77" s="33"/>
      <c r="V77" s="33"/>
      <c r="W77" s="33"/>
      <c r="X77" s="33"/>
      <c r="Y77" s="33"/>
      <c r="Z77" s="33"/>
      <c r="AA77" s="33"/>
      <c r="AB77" s="33"/>
      <c r="AC77" s="33"/>
    </row>
    <row r="78" spans="4:29" ht="14.25" customHeight="1">
      <c r="D78" s="8">
        <v>71</v>
      </c>
      <c r="E78" s="5"/>
      <c r="F78" s="5"/>
      <c r="G78" s="37"/>
      <c r="H78" s="37"/>
      <c r="I78" s="37"/>
      <c r="J78" s="11"/>
      <c r="K78" s="5"/>
      <c r="L78" s="4"/>
      <c r="M78" s="4"/>
      <c r="N78" s="11"/>
      <c r="O78" s="17"/>
      <c r="P78" s="12" t="str">
        <f>IF(N78="","",VLOOKUP(N78,学校番号!$B$2:$D$500,2))</f>
        <v/>
      </c>
      <c r="Q78" s="21" t="str">
        <f t="shared" si="4"/>
        <v/>
      </c>
      <c r="R78" s="18" t="str">
        <f t="shared" si="5"/>
        <v>_____</v>
      </c>
      <c r="S78" s="33"/>
      <c r="T78" s="48"/>
      <c r="U78" s="33"/>
      <c r="V78" s="33"/>
      <c r="W78" s="33"/>
      <c r="X78" s="33"/>
      <c r="Y78" s="33"/>
      <c r="Z78" s="33"/>
      <c r="AA78" s="33"/>
      <c r="AB78" s="33"/>
      <c r="AC78" s="33"/>
    </row>
    <row r="79" spans="4:29" ht="14.25" customHeight="1">
      <c r="D79" s="8">
        <v>72</v>
      </c>
      <c r="E79" s="5"/>
      <c r="F79" s="5"/>
      <c r="G79" s="37"/>
      <c r="H79" s="37"/>
      <c r="I79" s="37"/>
      <c r="J79" s="11"/>
      <c r="K79" s="5"/>
      <c r="L79" s="4"/>
      <c r="M79" s="4"/>
      <c r="N79" s="11"/>
      <c r="O79" s="17"/>
      <c r="P79" s="12" t="str">
        <f>IF(N79="","",VLOOKUP(N79,学校番号!$B$2:$D$500,2))</f>
        <v/>
      </c>
      <c r="Q79" s="21" t="str">
        <f t="shared" si="4"/>
        <v/>
      </c>
      <c r="R79" s="18" t="str">
        <f t="shared" si="5"/>
        <v>_____</v>
      </c>
      <c r="S79" s="33"/>
      <c r="T79" s="48"/>
      <c r="U79" s="33"/>
      <c r="V79" s="33"/>
      <c r="W79" s="33"/>
      <c r="X79" s="33"/>
      <c r="Y79" s="33"/>
      <c r="Z79" s="33"/>
      <c r="AA79" s="33"/>
      <c r="AB79" s="33"/>
      <c r="AC79" s="33"/>
    </row>
    <row r="80" spans="4:29" ht="14.25" customHeight="1">
      <c r="D80" s="8">
        <v>73</v>
      </c>
      <c r="E80" s="5"/>
      <c r="F80" s="5"/>
      <c r="G80" s="37"/>
      <c r="H80" s="37"/>
      <c r="I80" s="37"/>
      <c r="J80" s="11"/>
      <c r="K80" s="5"/>
      <c r="L80" s="4"/>
      <c r="M80" s="4"/>
      <c r="N80" s="11"/>
      <c r="O80" s="17"/>
      <c r="P80" s="12" t="str">
        <f>IF(N80="","",VLOOKUP(N80,学校番号!$B$2:$D$500,2))</f>
        <v/>
      </c>
      <c r="Q80" s="21" t="str">
        <f t="shared" si="4"/>
        <v/>
      </c>
      <c r="R80" s="18" t="str">
        <f t="shared" si="5"/>
        <v>_____</v>
      </c>
      <c r="S80" s="33"/>
      <c r="T80" s="48"/>
      <c r="U80" s="33"/>
      <c r="V80" s="33"/>
      <c r="W80" s="33"/>
      <c r="X80" s="33"/>
      <c r="Y80" s="33"/>
      <c r="Z80" s="33"/>
      <c r="AA80" s="33"/>
      <c r="AB80" s="33"/>
      <c r="AC80" s="33"/>
    </row>
    <row r="81" spans="4:29" ht="14.25" customHeight="1">
      <c r="D81" s="8">
        <v>74</v>
      </c>
      <c r="E81" s="5"/>
      <c r="F81" s="5"/>
      <c r="G81" s="37"/>
      <c r="H81" s="37"/>
      <c r="I81" s="37"/>
      <c r="J81" s="11"/>
      <c r="K81" s="5"/>
      <c r="L81" s="4"/>
      <c r="M81" s="4"/>
      <c r="N81" s="11"/>
      <c r="O81" s="17"/>
      <c r="P81" s="12" t="str">
        <f>IF(N81="","",VLOOKUP(N81,学校番号!$B$2:$D$500,2))</f>
        <v/>
      </c>
      <c r="Q81" s="21" t="str">
        <f t="shared" si="4"/>
        <v/>
      </c>
      <c r="R81" s="18" t="str">
        <f t="shared" si="5"/>
        <v>_____</v>
      </c>
      <c r="S81" s="33"/>
      <c r="T81" s="48"/>
      <c r="U81" s="33"/>
      <c r="V81" s="33"/>
      <c r="W81" s="33"/>
      <c r="X81" s="33"/>
      <c r="Y81" s="33"/>
      <c r="Z81" s="33"/>
      <c r="AA81" s="33"/>
      <c r="AB81" s="33"/>
      <c r="AC81" s="33"/>
    </row>
    <row r="82" spans="4:29" ht="14.25" customHeight="1">
      <c r="D82" s="8">
        <v>75</v>
      </c>
      <c r="E82" s="5"/>
      <c r="F82" s="5"/>
      <c r="G82" s="37"/>
      <c r="H82" s="37"/>
      <c r="I82" s="37"/>
      <c r="J82" s="11"/>
      <c r="K82" s="5"/>
      <c r="L82" s="4"/>
      <c r="M82" s="4"/>
      <c r="N82" s="11"/>
      <c r="O82" s="17"/>
      <c r="P82" s="12" t="str">
        <f>IF(N82="","",VLOOKUP(N82,学校番号!$B$2:$D$500,2))</f>
        <v/>
      </c>
      <c r="Q82" s="21" t="str">
        <f t="shared" si="4"/>
        <v/>
      </c>
      <c r="R82" s="18" t="str">
        <f t="shared" si="5"/>
        <v>_____</v>
      </c>
      <c r="S82" s="33"/>
      <c r="T82" s="48"/>
      <c r="U82" s="33"/>
      <c r="V82" s="33"/>
      <c r="W82" s="33"/>
      <c r="X82" s="33"/>
      <c r="Y82" s="33"/>
      <c r="Z82" s="33"/>
      <c r="AA82" s="33"/>
      <c r="AB82" s="33"/>
      <c r="AC82" s="33"/>
    </row>
    <row r="83" spans="4:29" ht="14.25" customHeight="1">
      <c r="D83" s="8">
        <v>76</v>
      </c>
      <c r="E83" s="5"/>
      <c r="F83" s="5"/>
      <c r="G83" s="37"/>
      <c r="H83" s="37"/>
      <c r="I83" s="37"/>
      <c r="J83" s="11"/>
      <c r="K83" s="5"/>
      <c r="L83" s="4"/>
      <c r="M83" s="4"/>
      <c r="N83" s="11"/>
      <c r="O83" s="17"/>
      <c r="P83" s="12" t="str">
        <f>IF(N83="","",VLOOKUP(N83,学校番号!$B$2:$D$500,2))</f>
        <v/>
      </c>
      <c r="Q83" s="21" t="str">
        <f t="shared" si="4"/>
        <v/>
      </c>
      <c r="R83" s="18" t="str">
        <f t="shared" si="5"/>
        <v>_____</v>
      </c>
      <c r="S83" s="33"/>
      <c r="T83" s="48"/>
      <c r="U83" s="33"/>
      <c r="V83" s="33"/>
      <c r="W83" s="33"/>
      <c r="X83" s="33"/>
      <c r="Y83" s="33"/>
      <c r="Z83" s="33"/>
      <c r="AA83" s="33"/>
      <c r="AB83" s="33"/>
      <c r="AC83" s="33"/>
    </row>
    <row r="84" spans="4:29" ht="14.25" customHeight="1">
      <c r="D84" s="8">
        <v>77</v>
      </c>
      <c r="E84" s="5"/>
      <c r="F84" s="5"/>
      <c r="G84" s="37"/>
      <c r="H84" s="37"/>
      <c r="I84" s="37"/>
      <c r="J84" s="11"/>
      <c r="K84" s="5"/>
      <c r="L84" s="4"/>
      <c r="M84" s="4"/>
      <c r="N84" s="11"/>
      <c r="O84" s="17"/>
      <c r="P84" s="12" t="str">
        <f>IF(N84="","",VLOOKUP(N84,学校番号!$B$2:$D$500,2))</f>
        <v/>
      </c>
      <c r="Q84" s="21" t="str">
        <f t="shared" si="4"/>
        <v/>
      </c>
      <c r="R84" s="18" t="str">
        <f t="shared" si="5"/>
        <v>_____</v>
      </c>
      <c r="S84" s="33"/>
      <c r="T84" s="48"/>
      <c r="U84" s="33"/>
      <c r="V84" s="33"/>
      <c r="W84" s="33"/>
      <c r="X84" s="33"/>
      <c r="Y84" s="33"/>
      <c r="Z84" s="33"/>
      <c r="AA84" s="33"/>
      <c r="AB84" s="33"/>
      <c r="AC84" s="33"/>
    </row>
    <row r="85" spans="4:29" ht="14.25" customHeight="1">
      <c r="D85" s="8">
        <v>78</v>
      </c>
      <c r="E85" s="5"/>
      <c r="F85" s="5"/>
      <c r="G85" s="37"/>
      <c r="H85" s="37"/>
      <c r="I85" s="37"/>
      <c r="J85" s="11"/>
      <c r="K85" s="5"/>
      <c r="L85" s="4"/>
      <c r="M85" s="4"/>
      <c r="N85" s="11"/>
      <c r="O85" s="17"/>
      <c r="P85" s="12" t="str">
        <f>IF(N85="","",VLOOKUP(N85,学校番号!$B$2:$D$500,2))</f>
        <v/>
      </c>
      <c r="Q85" s="21" t="str">
        <f t="shared" si="4"/>
        <v/>
      </c>
      <c r="R85" s="18" t="str">
        <f t="shared" si="5"/>
        <v>_____</v>
      </c>
      <c r="S85" s="33"/>
      <c r="T85" s="48"/>
      <c r="U85" s="33"/>
      <c r="V85" s="33"/>
      <c r="W85" s="33"/>
      <c r="X85" s="33"/>
      <c r="Y85" s="33"/>
      <c r="Z85" s="33"/>
      <c r="AA85" s="33"/>
      <c r="AB85" s="33"/>
      <c r="AC85" s="33"/>
    </row>
    <row r="86" spans="4:29" ht="14.25" customHeight="1">
      <c r="D86" s="8">
        <v>79</v>
      </c>
      <c r="E86" s="5"/>
      <c r="F86" s="5"/>
      <c r="G86" s="37"/>
      <c r="H86" s="37"/>
      <c r="I86" s="37"/>
      <c r="J86" s="11"/>
      <c r="K86" s="5"/>
      <c r="L86" s="4"/>
      <c r="M86" s="4"/>
      <c r="N86" s="11"/>
      <c r="O86" s="17"/>
      <c r="P86" s="12" t="str">
        <f>IF(N86="","",VLOOKUP(N86,学校番号!$B$2:$D$500,2))</f>
        <v/>
      </c>
      <c r="Q86" s="21" t="str">
        <f t="shared" si="4"/>
        <v/>
      </c>
      <c r="R86" s="18" t="str">
        <f t="shared" si="5"/>
        <v>_____</v>
      </c>
      <c r="S86" s="33"/>
      <c r="T86" s="48"/>
      <c r="U86" s="33"/>
      <c r="V86" s="33"/>
      <c r="W86" s="33"/>
      <c r="X86" s="33"/>
      <c r="Y86" s="33"/>
      <c r="Z86" s="33"/>
      <c r="AA86" s="33"/>
      <c r="AB86" s="33"/>
      <c r="AC86" s="33"/>
    </row>
    <row r="87" spans="4:29" ht="14.25" customHeight="1">
      <c r="D87" s="8">
        <v>80</v>
      </c>
      <c r="E87" s="5"/>
      <c r="F87" s="5"/>
      <c r="G87" s="37"/>
      <c r="H87" s="37"/>
      <c r="I87" s="37"/>
      <c r="J87" s="11"/>
      <c r="K87" s="5"/>
      <c r="L87" s="4"/>
      <c r="M87" s="4"/>
      <c r="N87" s="11"/>
      <c r="O87" s="17"/>
      <c r="P87" s="12" t="str">
        <f>IF(N87="","",VLOOKUP(N87,学校番号!$B$2:$D$500,2))</f>
        <v/>
      </c>
      <c r="Q87" s="21" t="str">
        <f t="shared" si="4"/>
        <v/>
      </c>
      <c r="R87" s="18" t="str">
        <f t="shared" si="5"/>
        <v>_____</v>
      </c>
      <c r="S87" s="33"/>
      <c r="T87" s="48"/>
      <c r="U87" s="33"/>
      <c r="V87" s="33"/>
      <c r="W87" s="33"/>
      <c r="X87" s="33"/>
      <c r="Y87" s="33"/>
      <c r="Z87" s="33"/>
      <c r="AA87" s="33"/>
      <c r="AB87" s="33"/>
      <c r="AC87" s="33"/>
    </row>
    <row r="88" spans="4:29" ht="14.25" customHeight="1">
      <c r="D88" s="8">
        <v>81</v>
      </c>
      <c r="E88" s="5"/>
      <c r="F88" s="5"/>
      <c r="G88" s="37"/>
      <c r="H88" s="37"/>
      <c r="I88" s="37"/>
      <c r="J88" s="11"/>
      <c r="K88" s="5"/>
      <c r="L88" s="4"/>
      <c r="M88" s="4"/>
      <c r="N88" s="11"/>
      <c r="O88" s="17"/>
      <c r="P88" s="12" t="str">
        <f>IF(N88="","",VLOOKUP(N88,学校番号!$B$2:$D$500,2))</f>
        <v/>
      </c>
      <c r="Q88" s="21" t="str">
        <f t="shared" si="4"/>
        <v/>
      </c>
      <c r="R88" s="18" t="str">
        <f t="shared" si="5"/>
        <v>_____</v>
      </c>
      <c r="S88" s="33"/>
      <c r="T88" s="48"/>
      <c r="U88" s="33"/>
      <c r="V88" s="33"/>
      <c r="W88" s="33"/>
      <c r="X88" s="33"/>
      <c r="Y88" s="33"/>
      <c r="Z88" s="33"/>
      <c r="AA88" s="33"/>
      <c r="AB88" s="33"/>
      <c r="AC88" s="33"/>
    </row>
    <row r="89" spans="4:29" ht="14.25" customHeight="1">
      <c r="D89" s="8">
        <v>82</v>
      </c>
      <c r="E89" s="5"/>
      <c r="F89" s="5"/>
      <c r="G89" s="37"/>
      <c r="H89" s="37"/>
      <c r="I89" s="37"/>
      <c r="J89" s="11"/>
      <c r="K89" s="5"/>
      <c r="L89" s="4"/>
      <c r="M89" s="4"/>
      <c r="N89" s="11"/>
      <c r="O89" s="17"/>
      <c r="P89" s="12" t="str">
        <f>IF(N89="","",VLOOKUP(N89,学校番号!$B$2:$D$500,2))</f>
        <v/>
      </c>
      <c r="Q89" s="21" t="str">
        <f t="shared" si="4"/>
        <v/>
      </c>
      <c r="R89" s="18" t="str">
        <f t="shared" si="5"/>
        <v>_____</v>
      </c>
      <c r="S89" s="33"/>
      <c r="T89" s="48"/>
      <c r="U89" s="33"/>
      <c r="V89" s="33"/>
      <c r="W89" s="33"/>
      <c r="X89" s="33"/>
      <c r="Y89" s="33"/>
      <c r="Z89" s="33"/>
      <c r="AA89" s="33"/>
      <c r="AB89" s="33"/>
      <c r="AC89" s="33"/>
    </row>
    <row r="90" spans="4:29" ht="14.25" customHeight="1">
      <c r="D90" s="8">
        <v>83</v>
      </c>
      <c r="E90" s="5"/>
      <c r="F90" s="5"/>
      <c r="G90" s="37"/>
      <c r="H90" s="37"/>
      <c r="I90" s="37"/>
      <c r="J90" s="11"/>
      <c r="K90" s="5"/>
      <c r="L90" s="4"/>
      <c r="M90" s="4"/>
      <c r="N90" s="11"/>
      <c r="O90" s="17"/>
      <c r="P90" s="12" t="str">
        <f>IF(N90="","",VLOOKUP(N90,学校番号!$B$2:$D$500,2))</f>
        <v/>
      </c>
      <c r="Q90" s="21" t="str">
        <f t="shared" si="4"/>
        <v/>
      </c>
      <c r="R90" s="18" t="str">
        <f t="shared" si="5"/>
        <v>_____</v>
      </c>
      <c r="S90" s="33"/>
      <c r="T90" s="48"/>
      <c r="U90" s="33"/>
      <c r="V90" s="33"/>
      <c r="W90" s="33"/>
      <c r="X90" s="33"/>
      <c r="Y90" s="33"/>
      <c r="Z90" s="33"/>
      <c r="AA90" s="33"/>
      <c r="AB90" s="33"/>
      <c r="AC90" s="33"/>
    </row>
    <row r="91" spans="4:29" ht="14.25" customHeight="1">
      <c r="D91" s="8">
        <v>84</v>
      </c>
      <c r="E91" s="5"/>
      <c r="F91" s="5"/>
      <c r="G91" s="37"/>
      <c r="H91" s="37"/>
      <c r="I91" s="37"/>
      <c r="J91" s="11"/>
      <c r="K91" s="5"/>
      <c r="L91" s="4"/>
      <c r="M91" s="4"/>
      <c r="N91" s="11"/>
      <c r="O91" s="17"/>
      <c r="P91" s="12" t="str">
        <f>IF(N91="","",VLOOKUP(N91,学校番号!$B$2:$D$500,2))</f>
        <v/>
      </c>
      <c r="Q91" s="21" t="str">
        <f t="shared" si="4"/>
        <v/>
      </c>
      <c r="R91" s="18" t="str">
        <f t="shared" si="5"/>
        <v>_____</v>
      </c>
      <c r="S91" s="33"/>
      <c r="T91" s="48"/>
      <c r="U91" s="33"/>
      <c r="V91" s="33"/>
      <c r="W91" s="33"/>
      <c r="X91" s="33"/>
      <c r="Y91" s="33"/>
      <c r="Z91" s="33"/>
      <c r="AA91" s="33"/>
      <c r="AB91" s="33"/>
      <c r="AC91" s="33"/>
    </row>
    <row r="92" spans="4:29" ht="14.25" customHeight="1">
      <c r="D92" s="8">
        <v>85</v>
      </c>
      <c r="E92" s="5"/>
      <c r="F92" s="5"/>
      <c r="G92" s="37"/>
      <c r="H92" s="37"/>
      <c r="I92" s="37"/>
      <c r="J92" s="11"/>
      <c r="K92" s="5"/>
      <c r="L92" s="4"/>
      <c r="M92" s="4"/>
      <c r="N92" s="11"/>
      <c r="O92" s="17"/>
      <c r="P92" s="12" t="str">
        <f>IF(N92="","",VLOOKUP(N92,学校番号!$B$2:$D$500,2))</f>
        <v/>
      </c>
      <c r="Q92" s="21" t="str">
        <f t="shared" si="4"/>
        <v/>
      </c>
      <c r="R92" s="18" t="str">
        <f t="shared" si="5"/>
        <v>_____</v>
      </c>
      <c r="S92" s="33"/>
      <c r="T92" s="48"/>
      <c r="U92" s="33"/>
      <c r="V92" s="33"/>
      <c r="W92" s="33"/>
      <c r="X92" s="33"/>
      <c r="Y92" s="33"/>
      <c r="Z92" s="33"/>
      <c r="AA92" s="33"/>
      <c r="AB92" s="33"/>
      <c r="AC92" s="33"/>
    </row>
    <row r="93" spans="4:29" ht="14.25" customHeight="1">
      <c r="D93" s="8">
        <v>86</v>
      </c>
      <c r="E93" s="5"/>
      <c r="F93" s="5"/>
      <c r="G93" s="37"/>
      <c r="H93" s="37"/>
      <c r="I93" s="37"/>
      <c r="J93" s="11"/>
      <c r="K93" s="5"/>
      <c r="L93" s="4"/>
      <c r="M93" s="4"/>
      <c r="N93" s="11"/>
      <c r="O93" s="17"/>
      <c r="P93" s="12" t="str">
        <f>IF(N93="","",VLOOKUP(N93,学校番号!$B$2:$D$500,2))</f>
        <v/>
      </c>
      <c r="Q93" s="21" t="str">
        <f t="shared" si="4"/>
        <v/>
      </c>
      <c r="R93" s="18" t="str">
        <f t="shared" si="5"/>
        <v>_____</v>
      </c>
      <c r="S93" s="33"/>
      <c r="T93" s="48"/>
      <c r="U93" s="33"/>
      <c r="V93" s="33"/>
      <c r="W93" s="33"/>
      <c r="X93" s="33"/>
      <c r="Y93" s="33"/>
      <c r="Z93" s="33"/>
      <c r="AA93" s="33"/>
      <c r="AB93" s="33"/>
      <c r="AC93" s="33"/>
    </row>
    <row r="94" spans="4:29" ht="14.25" customHeight="1">
      <c r="D94" s="8">
        <v>87</v>
      </c>
      <c r="E94" s="5"/>
      <c r="F94" s="5"/>
      <c r="G94" s="37"/>
      <c r="H94" s="37"/>
      <c r="I94" s="37"/>
      <c r="J94" s="11"/>
      <c r="K94" s="5"/>
      <c r="L94" s="4"/>
      <c r="M94" s="4"/>
      <c r="N94" s="11"/>
      <c r="O94" s="17"/>
      <c r="P94" s="12" t="str">
        <f>IF(N94="","",VLOOKUP(N94,学校番号!$B$2:$D$500,2))</f>
        <v/>
      </c>
      <c r="Q94" s="21" t="str">
        <f t="shared" si="4"/>
        <v/>
      </c>
      <c r="R94" s="18" t="str">
        <f t="shared" si="5"/>
        <v>_____</v>
      </c>
      <c r="S94" s="33"/>
      <c r="T94" s="48"/>
      <c r="U94" s="33"/>
      <c r="V94" s="33"/>
      <c r="W94" s="33"/>
      <c r="X94" s="33"/>
      <c r="Y94" s="33"/>
      <c r="Z94" s="33"/>
      <c r="AA94" s="33"/>
      <c r="AB94" s="33"/>
      <c r="AC94" s="33"/>
    </row>
    <row r="95" spans="4:29" ht="14.25" customHeight="1">
      <c r="D95" s="8">
        <v>88</v>
      </c>
      <c r="E95" s="5"/>
      <c r="F95" s="5"/>
      <c r="G95" s="37"/>
      <c r="H95" s="37"/>
      <c r="I95" s="37"/>
      <c r="J95" s="11"/>
      <c r="K95" s="5"/>
      <c r="L95" s="4"/>
      <c r="M95" s="4"/>
      <c r="N95" s="11"/>
      <c r="O95" s="17"/>
      <c r="P95" s="12" t="str">
        <f>IF(N95="","",VLOOKUP(N95,学校番号!$B$2:$D$500,2))</f>
        <v/>
      </c>
      <c r="Q95" s="21" t="str">
        <f t="shared" si="4"/>
        <v/>
      </c>
      <c r="R95" s="18" t="str">
        <f t="shared" si="5"/>
        <v>_____</v>
      </c>
      <c r="S95" s="33"/>
      <c r="T95" s="48"/>
      <c r="U95" s="33"/>
      <c r="V95" s="33"/>
      <c r="W95" s="33"/>
      <c r="X95" s="33"/>
      <c r="Y95" s="33"/>
      <c r="Z95" s="33"/>
      <c r="AA95" s="33"/>
      <c r="AB95" s="33"/>
      <c r="AC95" s="33"/>
    </row>
    <row r="96" spans="4:29" ht="14.25" customHeight="1">
      <c r="D96" s="8">
        <v>89</v>
      </c>
      <c r="E96" s="5"/>
      <c r="F96" s="5"/>
      <c r="G96" s="37"/>
      <c r="H96" s="37"/>
      <c r="I96" s="37"/>
      <c r="J96" s="11"/>
      <c r="K96" s="5"/>
      <c r="L96" s="4"/>
      <c r="M96" s="4"/>
      <c r="N96" s="11"/>
      <c r="O96" s="17"/>
      <c r="P96" s="12" t="str">
        <f>IF(N96="","",VLOOKUP(N96,学校番号!$B$2:$D$500,2))</f>
        <v/>
      </c>
      <c r="Q96" s="21" t="str">
        <f t="shared" si="4"/>
        <v/>
      </c>
      <c r="R96" s="18" t="str">
        <f t="shared" si="5"/>
        <v>_____</v>
      </c>
      <c r="S96" s="33"/>
      <c r="T96" s="48"/>
      <c r="U96" s="33"/>
      <c r="V96" s="33"/>
      <c r="W96" s="33"/>
      <c r="X96" s="33"/>
      <c r="Y96" s="33"/>
      <c r="Z96" s="33"/>
      <c r="AA96" s="33"/>
      <c r="AB96" s="33"/>
      <c r="AC96" s="33"/>
    </row>
    <row r="97" spans="4:29" ht="14.25" customHeight="1">
      <c r="D97" s="8">
        <v>90</v>
      </c>
      <c r="E97" s="5"/>
      <c r="F97" s="5"/>
      <c r="G97" s="37"/>
      <c r="H97" s="37"/>
      <c r="I97" s="37"/>
      <c r="J97" s="11"/>
      <c r="K97" s="5"/>
      <c r="L97" s="4"/>
      <c r="M97" s="4"/>
      <c r="N97" s="11"/>
      <c r="O97" s="17"/>
      <c r="P97" s="12" t="str">
        <f>IF(N97="","",VLOOKUP(N97,学校番号!$B$2:$D$500,2))</f>
        <v/>
      </c>
      <c r="Q97" s="21" t="str">
        <f t="shared" si="4"/>
        <v/>
      </c>
      <c r="R97" s="18" t="str">
        <f t="shared" si="5"/>
        <v>_____</v>
      </c>
      <c r="S97" s="33"/>
      <c r="T97" s="48"/>
      <c r="U97" s="33"/>
      <c r="V97" s="33"/>
      <c r="W97" s="33"/>
      <c r="X97" s="33"/>
      <c r="Y97" s="33"/>
      <c r="Z97" s="33"/>
      <c r="AA97" s="33"/>
      <c r="AB97" s="33"/>
      <c r="AC97" s="33"/>
    </row>
    <row r="98" spans="4:29" ht="14.25" customHeight="1">
      <c r="D98" s="8">
        <v>91</v>
      </c>
      <c r="E98" s="5"/>
      <c r="F98" s="5"/>
      <c r="G98" s="37"/>
      <c r="H98" s="37"/>
      <c r="I98" s="37"/>
      <c r="J98" s="11"/>
      <c r="K98" s="5"/>
      <c r="L98" s="4"/>
      <c r="M98" s="4"/>
      <c r="N98" s="11"/>
      <c r="O98" s="17"/>
      <c r="P98" s="12" t="str">
        <f>IF(N98="","",VLOOKUP(N98,学校番号!$B$2:$D$500,2))</f>
        <v/>
      </c>
      <c r="Q98" s="21" t="str">
        <f t="shared" si="4"/>
        <v/>
      </c>
      <c r="R98" s="18" t="str">
        <f t="shared" si="5"/>
        <v>_____</v>
      </c>
      <c r="S98" s="33"/>
      <c r="T98" s="48"/>
      <c r="U98" s="33"/>
      <c r="V98" s="33"/>
      <c r="W98" s="33"/>
      <c r="X98" s="33"/>
      <c r="Y98" s="33"/>
      <c r="Z98" s="33"/>
      <c r="AA98" s="33"/>
      <c r="AB98" s="33"/>
      <c r="AC98" s="33"/>
    </row>
    <row r="99" spans="4:29" ht="14.25" customHeight="1">
      <c r="D99" s="8">
        <v>92</v>
      </c>
      <c r="E99" s="5"/>
      <c r="F99" s="5"/>
      <c r="G99" s="37"/>
      <c r="H99" s="37"/>
      <c r="I99" s="37"/>
      <c r="J99" s="11"/>
      <c r="K99" s="5"/>
      <c r="L99" s="4"/>
      <c r="M99" s="4"/>
      <c r="N99" s="11"/>
      <c r="O99" s="17"/>
      <c r="P99" s="12" t="str">
        <f>IF(N99="","",VLOOKUP(N99,学校番号!$B$2:$D$500,2))</f>
        <v/>
      </c>
      <c r="Q99" s="21" t="str">
        <f t="shared" si="4"/>
        <v/>
      </c>
      <c r="R99" s="18" t="str">
        <f t="shared" si="5"/>
        <v>_____</v>
      </c>
      <c r="S99" s="33"/>
      <c r="T99" s="48"/>
      <c r="U99" s="33"/>
      <c r="V99" s="33"/>
      <c r="W99" s="33"/>
      <c r="X99" s="33"/>
      <c r="Y99" s="33"/>
      <c r="Z99" s="33"/>
      <c r="AA99" s="33"/>
      <c r="AB99" s="33"/>
      <c r="AC99" s="33"/>
    </row>
    <row r="100" spans="4:29" ht="14.25" customHeight="1">
      <c r="D100" s="8">
        <v>93</v>
      </c>
      <c r="E100" s="5"/>
      <c r="F100" s="5"/>
      <c r="G100" s="37"/>
      <c r="H100" s="37"/>
      <c r="I100" s="37"/>
      <c r="J100" s="11"/>
      <c r="K100" s="5"/>
      <c r="L100" s="4"/>
      <c r="M100" s="4"/>
      <c r="N100" s="11"/>
      <c r="O100" s="17"/>
      <c r="P100" s="12" t="str">
        <f>IF(N100="","",VLOOKUP(N100,学校番号!$B$2:$D$500,2))</f>
        <v/>
      </c>
      <c r="Q100" s="21" t="str">
        <f t="shared" si="4"/>
        <v/>
      </c>
      <c r="R100" s="18" t="str">
        <f t="shared" si="5"/>
        <v>_____</v>
      </c>
      <c r="S100" s="33"/>
      <c r="T100" s="48"/>
      <c r="U100" s="33"/>
      <c r="V100" s="33"/>
      <c r="W100" s="33"/>
      <c r="X100" s="33"/>
      <c r="Y100" s="33"/>
      <c r="Z100" s="33"/>
      <c r="AA100" s="33"/>
      <c r="AB100" s="33"/>
      <c r="AC100" s="33"/>
    </row>
    <row r="101" spans="4:29" ht="14.25" customHeight="1">
      <c r="D101" s="8">
        <v>94</v>
      </c>
      <c r="E101" s="5"/>
      <c r="F101" s="5"/>
      <c r="G101" s="37"/>
      <c r="H101" s="37"/>
      <c r="I101" s="37"/>
      <c r="J101" s="11"/>
      <c r="K101" s="5"/>
      <c r="L101" s="4"/>
      <c r="M101" s="4"/>
      <c r="N101" s="11"/>
      <c r="O101" s="17"/>
      <c r="P101" s="12" t="str">
        <f>IF(N101="","",VLOOKUP(N101,学校番号!$B$2:$D$500,2))</f>
        <v/>
      </c>
      <c r="Q101" s="21" t="str">
        <f t="shared" si="4"/>
        <v/>
      </c>
      <c r="R101" s="18" t="str">
        <f t="shared" si="5"/>
        <v>_____</v>
      </c>
      <c r="S101" s="33"/>
      <c r="T101" s="48"/>
      <c r="U101" s="33"/>
      <c r="V101" s="33"/>
      <c r="W101" s="33"/>
      <c r="X101" s="33"/>
      <c r="Y101" s="33"/>
      <c r="Z101" s="33"/>
      <c r="AA101" s="33"/>
      <c r="AB101" s="33"/>
      <c r="AC101" s="33"/>
    </row>
    <row r="102" spans="4:29" ht="14.25" customHeight="1">
      <c r="D102" s="8">
        <v>95</v>
      </c>
      <c r="E102" s="5"/>
      <c r="F102" s="5"/>
      <c r="G102" s="37"/>
      <c r="H102" s="37"/>
      <c r="I102" s="37"/>
      <c r="J102" s="11"/>
      <c r="K102" s="5"/>
      <c r="L102" s="4"/>
      <c r="M102" s="4"/>
      <c r="N102" s="11"/>
      <c r="O102" s="17"/>
      <c r="P102" s="12" t="str">
        <f>IF(N102="","",VLOOKUP(N102,学校番号!$B$2:$D$500,2))</f>
        <v/>
      </c>
      <c r="Q102" s="21" t="str">
        <f t="shared" si="4"/>
        <v/>
      </c>
      <c r="R102" s="18" t="str">
        <f t="shared" si="5"/>
        <v>_____</v>
      </c>
      <c r="S102" s="33"/>
      <c r="T102" s="48"/>
      <c r="U102" s="33"/>
      <c r="V102" s="33"/>
      <c r="W102" s="33"/>
      <c r="X102" s="33"/>
      <c r="Y102" s="33"/>
      <c r="Z102" s="33"/>
      <c r="AA102" s="33"/>
      <c r="AB102" s="33"/>
      <c r="AC102" s="33"/>
    </row>
    <row r="103" spans="4:29" ht="14.25" customHeight="1">
      <c r="D103" s="8">
        <v>96</v>
      </c>
      <c r="E103" s="5"/>
      <c r="F103" s="5"/>
      <c r="G103" s="37"/>
      <c r="H103" s="37"/>
      <c r="I103" s="37"/>
      <c r="J103" s="11"/>
      <c r="K103" s="5"/>
      <c r="L103" s="4"/>
      <c r="M103" s="4"/>
      <c r="N103" s="11"/>
      <c r="O103" s="17"/>
      <c r="P103" s="12" t="str">
        <f>IF(N103="","",VLOOKUP(N103,学校番号!$B$2:$D$500,2))</f>
        <v/>
      </c>
      <c r="Q103" s="21" t="str">
        <f t="shared" si="4"/>
        <v/>
      </c>
      <c r="R103" s="18" t="str">
        <f t="shared" si="5"/>
        <v>_____</v>
      </c>
      <c r="S103" s="33"/>
      <c r="T103" s="48"/>
      <c r="U103" s="33"/>
      <c r="V103" s="33"/>
      <c r="W103" s="33"/>
      <c r="X103" s="33"/>
      <c r="Y103" s="33"/>
      <c r="Z103" s="33"/>
      <c r="AA103" s="33"/>
      <c r="AB103" s="33"/>
      <c r="AC103" s="33"/>
    </row>
    <row r="104" spans="4:29" ht="14.25" customHeight="1">
      <c r="D104" s="8">
        <v>97</v>
      </c>
      <c r="E104" s="5"/>
      <c r="F104" s="5"/>
      <c r="G104" s="37"/>
      <c r="H104" s="37"/>
      <c r="I104" s="37"/>
      <c r="J104" s="11"/>
      <c r="K104" s="5"/>
      <c r="L104" s="4"/>
      <c r="M104" s="4"/>
      <c r="N104" s="11"/>
      <c r="O104" s="17"/>
      <c r="P104" s="12" t="str">
        <f>IF(N104="","",VLOOKUP(N104,学校番号!$B$2:$D$500,2))</f>
        <v/>
      </c>
      <c r="Q104" s="21" t="str">
        <f t="shared" si="4"/>
        <v/>
      </c>
      <c r="R104" s="18" t="str">
        <f t="shared" si="5"/>
        <v>_____</v>
      </c>
      <c r="S104" s="33"/>
      <c r="T104" s="48"/>
      <c r="U104" s="33"/>
      <c r="V104" s="33"/>
      <c r="W104" s="33"/>
      <c r="X104" s="33"/>
      <c r="Y104" s="33"/>
      <c r="Z104" s="33"/>
      <c r="AA104" s="33"/>
      <c r="AB104" s="33"/>
      <c r="AC104" s="33"/>
    </row>
    <row r="105" spans="4:29" ht="14.25" customHeight="1">
      <c r="D105" s="8">
        <v>98</v>
      </c>
      <c r="E105" s="5"/>
      <c r="F105" s="5"/>
      <c r="G105" s="37"/>
      <c r="H105" s="37"/>
      <c r="I105" s="37"/>
      <c r="J105" s="11"/>
      <c r="K105" s="5"/>
      <c r="L105" s="4"/>
      <c r="M105" s="4"/>
      <c r="N105" s="11"/>
      <c r="O105" s="17"/>
      <c r="P105" s="12" t="str">
        <f>IF(N105="","",VLOOKUP(N105,学校番号!$B$2:$D$500,2))</f>
        <v/>
      </c>
      <c r="Q105" s="21" t="str">
        <f t="shared" si="4"/>
        <v/>
      </c>
      <c r="R105" s="18" t="str">
        <f t="shared" si="5"/>
        <v>_____</v>
      </c>
      <c r="S105" s="33"/>
      <c r="T105" s="48"/>
      <c r="U105" s="33"/>
      <c r="V105" s="33"/>
      <c r="W105" s="33"/>
      <c r="X105" s="33"/>
      <c r="Y105" s="33"/>
      <c r="Z105" s="33"/>
      <c r="AA105" s="33"/>
      <c r="AB105" s="33"/>
      <c r="AC105" s="33"/>
    </row>
    <row r="106" spans="4:29" ht="14.25" customHeight="1">
      <c r="D106" s="8">
        <v>99</v>
      </c>
      <c r="E106" s="5"/>
      <c r="F106" s="5"/>
      <c r="G106" s="37"/>
      <c r="H106" s="37"/>
      <c r="I106" s="37"/>
      <c r="J106" s="11"/>
      <c r="K106" s="5"/>
      <c r="L106" s="4"/>
      <c r="M106" s="4"/>
      <c r="N106" s="11"/>
      <c r="O106" s="17"/>
      <c r="P106" s="12" t="str">
        <f>IF(N106="","",VLOOKUP(N106,学校番号!$B$2:$D$500,2))</f>
        <v/>
      </c>
      <c r="Q106" s="21" t="str">
        <f t="shared" si="4"/>
        <v/>
      </c>
      <c r="R106" s="18" t="str">
        <f t="shared" si="5"/>
        <v>_____</v>
      </c>
      <c r="S106" s="33"/>
      <c r="T106" s="48"/>
      <c r="U106" s="33"/>
      <c r="V106" s="33"/>
      <c r="W106" s="33"/>
      <c r="X106" s="33"/>
      <c r="Y106" s="33"/>
      <c r="Z106" s="33"/>
      <c r="AA106" s="33"/>
      <c r="AB106" s="33"/>
      <c r="AC106" s="33"/>
    </row>
    <row r="107" spans="4:29" ht="14.25" customHeight="1">
      <c r="D107" s="8">
        <v>100</v>
      </c>
      <c r="E107" s="5"/>
      <c r="F107" s="5"/>
      <c r="G107" s="37"/>
      <c r="H107" s="37"/>
      <c r="I107" s="37"/>
      <c r="J107" s="11"/>
      <c r="K107" s="5"/>
      <c r="L107" s="4"/>
      <c r="M107" s="4"/>
      <c r="N107" s="11"/>
      <c r="O107" s="17"/>
      <c r="P107" s="12" t="str">
        <f>IF(N107="","",VLOOKUP(N107,学校番号!$B$2:$D$500,2))</f>
        <v/>
      </c>
      <c r="Q107" s="21" t="str">
        <f t="shared" si="4"/>
        <v/>
      </c>
      <c r="R107" s="18" t="str">
        <f t="shared" si="5"/>
        <v>_____</v>
      </c>
      <c r="S107" s="33"/>
      <c r="T107" s="48"/>
      <c r="U107" s="33"/>
      <c r="V107" s="33"/>
      <c r="W107" s="33"/>
      <c r="X107" s="33"/>
      <c r="Y107" s="33"/>
      <c r="Z107" s="33"/>
      <c r="AA107" s="33"/>
      <c r="AB107" s="33"/>
      <c r="AC107" s="33"/>
    </row>
    <row r="108" spans="4:29" ht="14.85" customHeight="1">
      <c r="D108" s="8">
        <v>101</v>
      </c>
      <c r="E108" s="4"/>
      <c r="F108" s="4"/>
      <c r="G108" s="37"/>
      <c r="H108" s="37"/>
      <c r="I108" s="37"/>
      <c r="J108" s="11"/>
      <c r="K108" s="4"/>
      <c r="L108" s="4"/>
      <c r="M108" s="4"/>
      <c r="N108" s="11"/>
      <c r="O108" s="11"/>
      <c r="P108" s="12" t="str">
        <f>IF(N108="","",VLOOKUP(N108,学校番号!$B$2:$D$500,2))</f>
        <v/>
      </c>
      <c r="Q108" s="21" t="str">
        <f t="shared" si="4"/>
        <v/>
      </c>
      <c r="R108" s="18" t="str">
        <f t="shared" si="5"/>
        <v>_____</v>
      </c>
      <c r="S108" s="33"/>
      <c r="T108" s="48"/>
      <c r="U108" s="33"/>
      <c r="V108" s="33"/>
      <c r="W108" s="33"/>
      <c r="X108" s="33"/>
      <c r="Y108" s="33"/>
      <c r="Z108" s="33"/>
      <c r="AA108" s="33"/>
      <c r="AB108" s="33"/>
      <c r="AC108" s="33"/>
    </row>
    <row r="109" spans="4:29" ht="14.85" customHeight="1">
      <c r="D109" s="8">
        <v>102</v>
      </c>
      <c r="E109" s="5"/>
      <c r="F109" s="5"/>
      <c r="G109" s="37"/>
      <c r="H109" s="37"/>
      <c r="I109" s="37"/>
      <c r="J109" s="11"/>
      <c r="K109" s="4"/>
      <c r="L109" s="4"/>
      <c r="M109" s="4"/>
      <c r="N109" s="11"/>
      <c r="O109" s="17"/>
      <c r="P109" s="12" t="str">
        <f>IF(N109="","",VLOOKUP(N109,学校番号!$B$2:$D$500,2))</f>
        <v/>
      </c>
      <c r="Q109" s="21" t="str">
        <f t="shared" si="4"/>
        <v/>
      </c>
      <c r="R109" s="18" t="str">
        <f t="shared" si="5"/>
        <v>_____</v>
      </c>
      <c r="S109" s="33"/>
      <c r="T109" s="48"/>
      <c r="U109" s="33"/>
      <c r="V109" s="33"/>
      <c r="W109" s="33"/>
      <c r="X109" s="33"/>
      <c r="Y109" s="33"/>
      <c r="Z109" s="33"/>
      <c r="AA109" s="33"/>
      <c r="AB109" s="33"/>
      <c r="AC109" s="33"/>
    </row>
    <row r="110" spans="4:29" ht="14.85" customHeight="1">
      <c r="D110" s="8">
        <v>103</v>
      </c>
      <c r="E110" s="5"/>
      <c r="F110" s="5"/>
      <c r="G110" s="37"/>
      <c r="H110" s="37"/>
      <c r="I110" s="37"/>
      <c r="J110" s="11"/>
      <c r="K110" s="4"/>
      <c r="L110" s="4"/>
      <c r="M110" s="4"/>
      <c r="N110" s="11"/>
      <c r="O110" s="17"/>
      <c r="P110" s="12" t="str">
        <f>IF(N110="","",VLOOKUP(N110,学校番号!$B$2:$D$500,2))</f>
        <v/>
      </c>
      <c r="Q110" s="21" t="str">
        <f t="shared" si="4"/>
        <v/>
      </c>
      <c r="R110" s="18" t="str">
        <f t="shared" si="5"/>
        <v>_____</v>
      </c>
      <c r="S110" s="33"/>
      <c r="T110" s="48"/>
      <c r="U110" s="33"/>
      <c r="V110" s="33"/>
      <c r="W110" s="33"/>
      <c r="X110" s="33"/>
      <c r="Y110" s="33"/>
      <c r="Z110" s="33"/>
      <c r="AA110" s="33"/>
      <c r="AB110" s="33"/>
      <c r="AC110" s="33"/>
    </row>
    <row r="111" spans="4:29" ht="14.85" customHeight="1">
      <c r="D111" s="8">
        <v>104</v>
      </c>
      <c r="E111" s="5"/>
      <c r="F111" s="5"/>
      <c r="G111" s="37"/>
      <c r="H111" s="37"/>
      <c r="I111" s="37"/>
      <c r="J111" s="11"/>
      <c r="K111" s="5"/>
      <c r="L111" s="4"/>
      <c r="M111" s="4"/>
      <c r="N111" s="11"/>
      <c r="O111" s="17"/>
      <c r="P111" s="12" t="str">
        <f>IF(N111="","",VLOOKUP(N111,学校番号!$B$2:$D$500,2))</f>
        <v/>
      </c>
      <c r="Q111" s="21" t="str">
        <f t="shared" si="4"/>
        <v/>
      </c>
      <c r="R111" s="18" t="str">
        <f t="shared" si="5"/>
        <v>_____</v>
      </c>
      <c r="S111" s="33"/>
      <c r="T111" s="48"/>
      <c r="U111" s="33"/>
      <c r="V111" s="33"/>
      <c r="W111" s="33"/>
      <c r="X111" s="33"/>
      <c r="Y111" s="33"/>
      <c r="Z111" s="33"/>
      <c r="AA111" s="33"/>
      <c r="AB111" s="33"/>
      <c r="AC111" s="33"/>
    </row>
    <row r="112" spans="4:29" ht="14.85" customHeight="1">
      <c r="D112" s="8">
        <v>105</v>
      </c>
      <c r="E112" s="5"/>
      <c r="F112" s="5"/>
      <c r="G112" s="37"/>
      <c r="H112" s="37"/>
      <c r="I112" s="37"/>
      <c r="J112" s="11"/>
      <c r="K112" s="5"/>
      <c r="L112" s="4"/>
      <c r="M112" s="4"/>
      <c r="N112" s="11"/>
      <c r="O112" s="17"/>
      <c r="P112" s="12" t="str">
        <f>IF(N112="","",VLOOKUP(N112,学校番号!$B$2:$D$500,2))</f>
        <v/>
      </c>
      <c r="Q112" s="21" t="str">
        <f t="shared" si="4"/>
        <v/>
      </c>
      <c r="R112" s="18" t="str">
        <f t="shared" si="5"/>
        <v>_____</v>
      </c>
      <c r="S112" s="33"/>
      <c r="T112" s="48"/>
      <c r="U112" s="33"/>
      <c r="V112" s="33"/>
      <c r="W112" s="33"/>
      <c r="X112" s="33"/>
      <c r="Y112" s="33"/>
      <c r="Z112" s="33"/>
      <c r="AA112" s="33"/>
      <c r="AB112" s="33"/>
      <c r="AC112" s="33"/>
    </row>
    <row r="113" spans="4:29" ht="14.85" customHeight="1">
      <c r="D113" s="8">
        <v>106</v>
      </c>
      <c r="E113" s="5"/>
      <c r="F113" s="5"/>
      <c r="G113" s="37"/>
      <c r="H113" s="37"/>
      <c r="I113" s="37"/>
      <c r="J113" s="11"/>
      <c r="K113" s="5"/>
      <c r="L113" s="4"/>
      <c r="M113" s="4"/>
      <c r="N113" s="11"/>
      <c r="O113" s="17"/>
      <c r="P113" s="12" t="str">
        <f>IF(N113="","",VLOOKUP(N113,学校番号!$B$2:$D$500,2))</f>
        <v/>
      </c>
      <c r="Q113" s="21" t="str">
        <f t="shared" si="4"/>
        <v/>
      </c>
      <c r="R113" s="18" t="str">
        <f t="shared" si="5"/>
        <v>_____</v>
      </c>
      <c r="S113" s="33"/>
      <c r="T113" s="48"/>
      <c r="U113" s="33"/>
      <c r="V113" s="33"/>
      <c r="W113" s="33"/>
      <c r="X113" s="33"/>
      <c r="Y113" s="33"/>
      <c r="Z113" s="33"/>
      <c r="AA113" s="33"/>
      <c r="AB113" s="33"/>
      <c r="AC113" s="33"/>
    </row>
    <row r="114" spans="4:29" ht="14.85" customHeight="1">
      <c r="D114" s="8">
        <v>107</v>
      </c>
      <c r="E114" s="5"/>
      <c r="F114" s="5"/>
      <c r="G114" s="37"/>
      <c r="H114" s="37"/>
      <c r="I114" s="37"/>
      <c r="J114" s="11"/>
      <c r="K114" s="5"/>
      <c r="L114" s="4"/>
      <c r="M114" s="4"/>
      <c r="N114" s="11"/>
      <c r="O114" s="17"/>
      <c r="P114" s="12" t="str">
        <f>IF(N114="","",VLOOKUP(N114,学校番号!$B$2:$D$500,2))</f>
        <v/>
      </c>
      <c r="Q114" s="21" t="str">
        <f t="shared" si="4"/>
        <v/>
      </c>
      <c r="R114" s="18" t="str">
        <f t="shared" si="5"/>
        <v>_____</v>
      </c>
      <c r="S114" s="33"/>
      <c r="T114" s="48"/>
      <c r="U114" s="33"/>
      <c r="V114" s="33"/>
      <c r="W114" s="33"/>
      <c r="X114" s="33"/>
      <c r="Y114" s="33"/>
      <c r="Z114" s="33"/>
      <c r="AA114" s="33"/>
      <c r="AB114" s="33"/>
      <c r="AC114" s="33"/>
    </row>
    <row r="115" spans="4:29" ht="14.85" customHeight="1">
      <c r="D115" s="8">
        <v>108</v>
      </c>
      <c r="E115" s="5"/>
      <c r="F115" s="5"/>
      <c r="G115" s="37"/>
      <c r="H115" s="37"/>
      <c r="I115" s="37"/>
      <c r="J115" s="11"/>
      <c r="K115" s="5"/>
      <c r="L115" s="4"/>
      <c r="M115" s="4"/>
      <c r="N115" s="11"/>
      <c r="O115" s="17"/>
      <c r="P115" s="12" t="str">
        <f>IF(N115="","",VLOOKUP(N115,学校番号!$B$2:$D$500,2))</f>
        <v/>
      </c>
      <c r="Q115" s="21" t="str">
        <f t="shared" si="4"/>
        <v/>
      </c>
      <c r="R115" s="18" t="str">
        <f t="shared" si="5"/>
        <v>_____</v>
      </c>
      <c r="S115" s="33"/>
      <c r="T115" s="48"/>
      <c r="U115" s="33"/>
      <c r="V115" s="33"/>
      <c r="W115" s="33"/>
      <c r="X115" s="33"/>
      <c r="Y115" s="33"/>
      <c r="Z115" s="33"/>
      <c r="AA115" s="33"/>
      <c r="AB115" s="33"/>
      <c r="AC115" s="33"/>
    </row>
    <row r="116" spans="4:29" ht="14.85" customHeight="1">
      <c r="D116" s="8">
        <v>109</v>
      </c>
      <c r="E116" s="5"/>
      <c r="F116" s="5"/>
      <c r="G116" s="37"/>
      <c r="H116" s="37"/>
      <c r="I116" s="37"/>
      <c r="J116" s="11"/>
      <c r="K116" s="5"/>
      <c r="L116" s="4"/>
      <c r="M116" s="4"/>
      <c r="N116" s="11"/>
      <c r="O116" s="17"/>
      <c r="P116" s="12" t="str">
        <f>IF(N116="","",VLOOKUP(N116,学校番号!$B$2:$D$500,2))</f>
        <v/>
      </c>
      <c r="Q116" s="21" t="str">
        <f t="shared" si="4"/>
        <v/>
      </c>
      <c r="R116" s="18" t="str">
        <f t="shared" si="5"/>
        <v>_____</v>
      </c>
      <c r="S116" s="33"/>
      <c r="T116" s="48"/>
      <c r="U116" s="33"/>
      <c r="V116" s="33"/>
      <c r="W116" s="33"/>
      <c r="X116" s="33"/>
      <c r="Y116" s="33"/>
      <c r="Z116" s="33"/>
      <c r="AA116" s="33"/>
      <c r="AB116" s="33"/>
      <c r="AC116" s="33"/>
    </row>
    <row r="117" spans="4:29" ht="14.85" customHeight="1">
      <c r="D117" s="8">
        <v>110</v>
      </c>
      <c r="E117" s="5"/>
      <c r="F117" s="5"/>
      <c r="G117" s="37"/>
      <c r="H117" s="37"/>
      <c r="I117" s="37"/>
      <c r="J117" s="11"/>
      <c r="K117" s="5"/>
      <c r="L117" s="4"/>
      <c r="M117" s="4"/>
      <c r="N117" s="11"/>
      <c r="O117" s="17"/>
      <c r="P117" s="12" t="str">
        <f>IF(N117="","",VLOOKUP(N117,学校番号!$B$2:$D$500,2))</f>
        <v/>
      </c>
      <c r="Q117" s="21" t="str">
        <f t="shared" si="4"/>
        <v/>
      </c>
      <c r="R117" s="18" t="str">
        <f t="shared" si="5"/>
        <v>_____</v>
      </c>
      <c r="S117" s="33"/>
      <c r="T117" s="48"/>
      <c r="U117" s="33"/>
      <c r="V117" s="33"/>
      <c r="W117" s="33"/>
      <c r="X117" s="33"/>
      <c r="Y117" s="33"/>
      <c r="Z117" s="33"/>
      <c r="AA117" s="33"/>
      <c r="AB117" s="33"/>
      <c r="AC117" s="33"/>
    </row>
    <row r="118" spans="4:29" ht="14.85" customHeight="1">
      <c r="D118" s="8">
        <v>111</v>
      </c>
      <c r="E118" s="5"/>
      <c r="F118" s="5"/>
      <c r="G118" s="37"/>
      <c r="H118" s="37"/>
      <c r="I118" s="37"/>
      <c r="J118" s="11"/>
      <c r="K118" s="5"/>
      <c r="L118" s="4"/>
      <c r="M118" s="4"/>
      <c r="N118" s="11"/>
      <c r="O118" s="17"/>
      <c r="P118" s="12" t="str">
        <f>IF(N118="","",VLOOKUP(N118,学校番号!$B$2:$D$500,2))</f>
        <v/>
      </c>
      <c r="Q118" s="21" t="str">
        <f t="shared" si="4"/>
        <v/>
      </c>
      <c r="R118" s="18" t="str">
        <f t="shared" si="5"/>
        <v>_____</v>
      </c>
      <c r="S118" s="33"/>
      <c r="T118" s="48"/>
      <c r="U118" s="33"/>
      <c r="V118" s="33"/>
      <c r="W118" s="33"/>
      <c r="X118" s="33"/>
      <c r="Y118" s="33"/>
      <c r="Z118" s="33"/>
      <c r="AA118" s="33"/>
      <c r="AB118" s="33"/>
      <c r="AC118" s="33"/>
    </row>
    <row r="119" spans="4:29" ht="14.85" customHeight="1">
      <c r="D119" s="8">
        <v>112</v>
      </c>
      <c r="E119" s="5"/>
      <c r="F119" s="5"/>
      <c r="G119" s="37"/>
      <c r="H119" s="37"/>
      <c r="I119" s="37"/>
      <c r="J119" s="11"/>
      <c r="K119" s="5"/>
      <c r="L119" s="4"/>
      <c r="M119" s="4"/>
      <c r="N119" s="11"/>
      <c r="O119" s="17"/>
      <c r="P119" s="12" t="str">
        <f>IF(N119="","",VLOOKUP(N119,学校番号!$B$2:$D$500,2))</f>
        <v/>
      </c>
      <c r="Q119" s="21" t="str">
        <f t="shared" si="4"/>
        <v/>
      </c>
      <c r="R119" s="18" t="str">
        <f t="shared" si="5"/>
        <v>_____</v>
      </c>
      <c r="S119" s="33"/>
      <c r="T119" s="48"/>
      <c r="U119" s="33"/>
      <c r="V119" s="33"/>
      <c r="W119" s="33"/>
      <c r="X119" s="33"/>
      <c r="Y119" s="33"/>
      <c r="Z119" s="33"/>
      <c r="AA119" s="33"/>
      <c r="AB119" s="33"/>
      <c r="AC119" s="33"/>
    </row>
    <row r="120" spans="4:29" ht="14.85" customHeight="1">
      <c r="D120" s="8">
        <v>113</v>
      </c>
      <c r="E120" s="5"/>
      <c r="F120" s="5"/>
      <c r="G120" s="37"/>
      <c r="H120" s="37"/>
      <c r="I120" s="37"/>
      <c r="J120" s="11"/>
      <c r="K120" s="5"/>
      <c r="L120" s="4"/>
      <c r="M120" s="4"/>
      <c r="N120" s="11"/>
      <c r="O120" s="17"/>
      <c r="P120" s="12" t="str">
        <f>IF(N120="","",VLOOKUP(N120,学校番号!$B$2:$D$500,2))</f>
        <v/>
      </c>
      <c r="Q120" s="21" t="str">
        <f t="shared" si="4"/>
        <v/>
      </c>
      <c r="R120" s="18" t="str">
        <f t="shared" si="5"/>
        <v>_____</v>
      </c>
      <c r="S120" s="33"/>
      <c r="T120" s="48"/>
      <c r="U120" s="33"/>
      <c r="V120" s="33"/>
      <c r="W120" s="33"/>
      <c r="X120" s="33"/>
      <c r="Y120" s="33"/>
      <c r="Z120" s="33"/>
      <c r="AA120" s="33"/>
      <c r="AB120" s="33"/>
      <c r="AC120" s="33"/>
    </row>
    <row r="121" spans="4:29" ht="14.85" customHeight="1">
      <c r="D121" s="8">
        <v>114</v>
      </c>
      <c r="E121" s="5"/>
      <c r="F121" s="5"/>
      <c r="G121" s="37"/>
      <c r="H121" s="37"/>
      <c r="I121" s="37"/>
      <c r="J121" s="11"/>
      <c r="K121" s="5"/>
      <c r="L121" s="4"/>
      <c r="M121" s="4"/>
      <c r="N121" s="11"/>
      <c r="O121" s="17"/>
      <c r="P121" s="12" t="str">
        <f>IF(N121="","",VLOOKUP(N121,学校番号!$B$2:$D$500,2))</f>
        <v/>
      </c>
      <c r="Q121" s="21" t="str">
        <f t="shared" si="4"/>
        <v/>
      </c>
      <c r="R121" s="18" t="str">
        <f t="shared" si="5"/>
        <v>_____</v>
      </c>
      <c r="S121" s="33"/>
      <c r="T121" s="48"/>
      <c r="U121" s="33"/>
      <c r="V121" s="33"/>
      <c r="W121" s="33"/>
      <c r="X121" s="33"/>
      <c r="Y121" s="33"/>
      <c r="Z121" s="33"/>
      <c r="AA121" s="33"/>
      <c r="AB121" s="33"/>
      <c r="AC121" s="33"/>
    </row>
    <row r="122" spans="4:29" ht="14.85" customHeight="1">
      <c r="D122" s="8">
        <v>115</v>
      </c>
      <c r="E122" s="5"/>
      <c r="F122" s="5"/>
      <c r="G122" s="37"/>
      <c r="H122" s="37"/>
      <c r="I122" s="37"/>
      <c r="J122" s="11"/>
      <c r="K122" s="5"/>
      <c r="L122" s="4"/>
      <c r="M122" s="4"/>
      <c r="N122" s="11"/>
      <c r="O122" s="17"/>
      <c r="P122" s="12" t="str">
        <f>IF(N122="","",VLOOKUP(N122,学校番号!$B$2:$D$500,2))</f>
        <v/>
      </c>
      <c r="Q122" s="21" t="str">
        <f t="shared" si="4"/>
        <v/>
      </c>
      <c r="R122" s="18" t="str">
        <f t="shared" si="5"/>
        <v>_____</v>
      </c>
      <c r="S122" s="33"/>
      <c r="T122" s="48"/>
      <c r="U122" s="33"/>
      <c r="V122" s="33"/>
      <c r="W122" s="33"/>
      <c r="X122" s="33"/>
      <c r="Y122" s="33"/>
      <c r="Z122" s="33"/>
      <c r="AA122" s="33"/>
      <c r="AB122" s="33"/>
      <c r="AC122" s="33"/>
    </row>
    <row r="123" spans="4:29" ht="14.85" customHeight="1">
      <c r="D123" s="8">
        <v>116</v>
      </c>
      <c r="E123" s="5"/>
      <c r="F123" s="5"/>
      <c r="G123" s="37"/>
      <c r="H123" s="37"/>
      <c r="I123" s="37"/>
      <c r="J123" s="11"/>
      <c r="K123" s="5"/>
      <c r="L123" s="4"/>
      <c r="M123" s="4"/>
      <c r="N123" s="11"/>
      <c r="O123" s="17"/>
      <c r="P123" s="12" t="str">
        <f>IF(N123="","",VLOOKUP(N123,学校番号!$B$2:$D$500,2))</f>
        <v/>
      </c>
      <c r="Q123" s="21" t="str">
        <f t="shared" si="4"/>
        <v/>
      </c>
      <c r="R123" s="18" t="str">
        <f t="shared" si="5"/>
        <v>_____</v>
      </c>
      <c r="S123" s="33"/>
      <c r="T123" s="48"/>
      <c r="U123" s="33"/>
      <c r="V123" s="33"/>
      <c r="W123" s="33"/>
      <c r="X123" s="33"/>
      <c r="Y123" s="33"/>
      <c r="Z123" s="33"/>
      <c r="AA123" s="33"/>
      <c r="AB123" s="33"/>
      <c r="AC123" s="33"/>
    </row>
    <row r="124" spans="4:29" ht="14.85" customHeight="1">
      <c r="D124" s="8">
        <v>117</v>
      </c>
      <c r="E124" s="5"/>
      <c r="F124" s="5"/>
      <c r="G124" s="37"/>
      <c r="H124" s="37"/>
      <c r="I124" s="37"/>
      <c r="J124" s="11"/>
      <c r="K124" s="5"/>
      <c r="L124" s="4"/>
      <c r="M124" s="4"/>
      <c r="N124" s="11"/>
      <c r="O124" s="17"/>
      <c r="P124" s="12" t="str">
        <f>IF(N124="","",VLOOKUP(N124,学校番号!$B$2:$D$500,2))</f>
        <v/>
      </c>
      <c r="Q124" s="21" t="str">
        <f t="shared" si="4"/>
        <v/>
      </c>
      <c r="R124" s="18" t="str">
        <f t="shared" si="5"/>
        <v>_____</v>
      </c>
      <c r="S124" s="33"/>
      <c r="T124" s="48"/>
      <c r="U124" s="33"/>
      <c r="V124" s="33"/>
      <c r="W124" s="33"/>
      <c r="X124" s="33"/>
      <c r="Y124" s="33"/>
      <c r="Z124" s="33"/>
      <c r="AA124" s="33"/>
      <c r="AB124" s="33"/>
      <c r="AC124" s="33"/>
    </row>
    <row r="125" spans="4:29" ht="14.85" customHeight="1">
      <c r="D125" s="8">
        <v>118</v>
      </c>
      <c r="E125" s="5"/>
      <c r="F125" s="5"/>
      <c r="G125" s="37"/>
      <c r="H125" s="37"/>
      <c r="I125" s="37"/>
      <c r="J125" s="11"/>
      <c r="K125" s="5"/>
      <c r="L125" s="4"/>
      <c r="M125" s="4"/>
      <c r="N125" s="11"/>
      <c r="O125" s="17"/>
      <c r="P125" s="12" t="str">
        <f>IF(N125="","",VLOOKUP(N125,学校番号!$B$2:$D$500,2))</f>
        <v/>
      </c>
      <c r="Q125" s="21" t="str">
        <f t="shared" si="4"/>
        <v/>
      </c>
      <c r="R125" s="18" t="str">
        <f t="shared" si="5"/>
        <v>_____</v>
      </c>
      <c r="S125" s="33"/>
      <c r="T125" s="48"/>
      <c r="U125" s="33"/>
      <c r="V125" s="33"/>
      <c r="W125" s="33"/>
      <c r="X125" s="33"/>
      <c r="Y125" s="33"/>
      <c r="Z125" s="33"/>
      <c r="AA125" s="33"/>
      <c r="AB125" s="33"/>
      <c r="AC125" s="33"/>
    </row>
    <row r="126" spans="4:29" ht="14.85" customHeight="1">
      <c r="D126" s="8">
        <v>119</v>
      </c>
      <c r="E126" s="5"/>
      <c r="F126" s="5"/>
      <c r="G126" s="37"/>
      <c r="H126" s="37"/>
      <c r="I126" s="37"/>
      <c r="J126" s="11"/>
      <c r="K126" s="5"/>
      <c r="L126" s="4"/>
      <c r="M126" s="4"/>
      <c r="N126" s="11"/>
      <c r="O126" s="17"/>
      <c r="P126" s="12" t="str">
        <f>IF(N126="","",VLOOKUP(N126,学校番号!$B$2:$D$500,2))</f>
        <v/>
      </c>
      <c r="Q126" s="21" t="str">
        <f t="shared" si="4"/>
        <v/>
      </c>
      <c r="R126" s="18" t="str">
        <f t="shared" si="5"/>
        <v>_____</v>
      </c>
      <c r="S126" s="33"/>
      <c r="T126" s="48"/>
      <c r="U126" s="33"/>
      <c r="V126" s="33"/>
      <c r="W126" s="33"/>
      <c r="X126" s="33"/>
      <c r="Y126" s="33"/>
      <c r="Z126" s="33"/>
      <c r="AA126" s="33"/>
      <c r="AB126" s="33"/>
      <c r="AC126" s="33"/>
    </row>
    <row r="127" spans="4:29" ht="14.85" customHeight="1">
      <c r="D127" s="8">
        <v>120</v>
      </c>
      <c r="E127" s="5"/>
      <c r="F127" s="5"/>
      <c r="G127" s="37"/>
      <c r="H127" s="37"/>
      <c r="I127" s="37"/>
      <c r="J127" s="11"/>
      <c r="K127" s="5"/>
      <c r="L127" s="4"/>
      <c r="M127" s="4"/>
      <c r="N127" s="11"/>
      <c r="O127" s="17"/>
      <c r="P127" s="12" t="str">
        <f>IF(N127="","",VLOOKUP(N127,学校番号!$B$2:$D$500,2))</f>
        <v/>
      </c>
      <c r="Q127" s="21" t="str">
        <f t="shared" si="4"/>
        <v/>
      </c>
      <c r="R127" s="18" t="str">
        <f t="shared" si="5"/>
        <v>_____</v>
      </c>
      <c r="S127" s="33"/>
      <c r="T127" s="48"/>
      <c r="U127" s="33"/>
      <c r="V127" s="33"/>
      <c r="W127" s="33"/>
      <c r="X127" s="33"/>
      <c r="Y127" s="33"/>
      <c r="Z127" s="33"/>
      <c r="AA127" s="33"/>
      <c r="AB127" s="33"/>
      <c r="AC127" s="33"/>
    </row>
    <row r="128" spans="4:29" ht="14.85" customHeight="1">
      <c r="D128" s="8">
        <v>121</v>
      </c>
      <c r="E128" s="5"/>
      <c r="F128" s="5"/>
      <c r="G128" s="37"/>
      <c r="H128" s="37"/>
      <c r="I128" s="37"/>
      <c r="J128" s="11"/>
      <c r="K128" s="5"/>
      <c r="L128" s="4"/>
      <c r="M128" s="4"/>
      <c r="N128" s="11"/>
      <c r="O128" s="17"/>
      <c r="P128" s="12" t="str">
        <f>IF(N128="","",VLOOKUP(N128,学校番号!$B$2:$D$500,2))</f>
        <v/>
      </c>
      <c r="Q128" s="21" t="str">
        <f t="shared" si="4"/>
        <v/>
      </c>
      <c r="R128" s="18" t="str">
        <f t="shared" si="5"/>
        <v>_____</v>
      </c>
      <c r="S128" s="33"/>
      <c r="T128" s="48"/>
      <c r="U128" s="33"/>
      <c r="V128" s="33"/>
      <c r="W128" s="33"/>
      <c r="X128" s="33"/>
      <c r="Y128" s="33"/>
      <c r="Z128" s="33"/>
      <c r="AA128" s="33"/>
      <c r="AB128" s="33"/>
      <c r="AC128" s="33"/>
    </row>
    <row r="129" spans="4:29" ht="14.85" customHeight="1">
      <c r="D129" s="8">
        <v>122</v>
      </c>
      <c r="E129" s="5"/>
      <c r="F129" s="5"/>
      <c r="G129" s="37"/>
      <c r="H129" s="37"/>
      <c r="I129" s="37"/>
      <c r="J129" s="11"/>
      <c r="K129" s="5"/>
      <c r="L129" s="4"/>
      <c r="M129" s="4"/>
      <c r="N129" s="11"/>
      <c r="O129" s="17"/>
      <c r="P129" s="12" t="str">
        <f>IF(N129="","",VLOOKUP(N129,学校番号!$B$2:$D$500,2))</f>
        <v/>
      </c>
      <c r="Q129" s="21" t="str">
        <f t="shared" si="4"/>
        <v/>
      </c>
      <c r="R129" s="18" t="str">
        <f t="shared" si="5"/>
        <v>_____</v>
      </c>
      <c r="S129" s="33"/>
      <c r="T129" s="48"/>
      <c r="U129" s="33"/>
      <c r="V129" s="33"/>
      <c r="W129" s="33"/>
      <c r="X129" s="33"/>
      <c r="Y129" s="33"/>
      <c r="Z129" s="33"/>
      <c r="AA129" s="33"/>
      <c r="AB129" s="33"/>
      <c r="AC129" s="33"/>
    </row>
    <row r="130" spans="4:29" ht="14.85" customHeight="1">
      <c r="D130" s="8">
        <v>123</v>
      </c>
      <c r="E130" s="5"/>
      <c r="F130" s="5"/>
      <c r="G130" s="37"/>
      <c r="H130" s="37"/>
      <c r="I130" s="37"/>
      <c r="J130" s="11"/>
      <c r="K130" s="5"/>
      <c r="L130" s="4"/>
      <c r="M130" s="4"/>
      <c r="N130" s="11"/>
      <c r="O130" s="17"/>
      <c r="P130" s="12" t="str">
        <f>IF(N130="","",VLOOKUP(N130,学校番号!$B$2:$D$500,2))</f>
        <v/>
      </c>
      <c r="Q130" s="21" t="str">
        <f t="shared" si="4"/>
        <v/>
      </c>
      <c r="R130" s="18" t="str">
        <f t="shared" si="5"/>
        <v>_____</v>
      </c>
      <c r="S130" s="33"/>
      <c r="T130" s="48"/>
      <c r="U130" s="33"/>
      <c r="V130" s="33"/>
      <c r="W130" s="33"/>
      <c r="X130" s="33"/>
      <c r="Y130" s="33"/>
      <c r="Z130" s="33"/>
      <c r="AA130" s="33"/>
      <c r="AB130" s="33"/>
      <c r="AC130" s="33"/>
    </row>
    <row r="131" spans="4:29" ht="14.85" customHeight="1">
      <c r="D131" s="8">
        <v>124</v>
      </c>
      <c r="E131" s="5"/>
      <c r="F131" s="5"/>
      <c r="G131" s="37"/>
      <c r="H131" s="37"/>
      <c r="I131" s="37"/>
      <c r="J131" s="11"/>
      <c r="K131" s="5"/>
      <c r="L131" s="4"/>
      <c r="M131" s="4"/>
      <c r="N131" s="11"/>
      <c r="O131" s="17"/>
      <c r="P131" s="12" t="str">
        <f>IF(N131="","",VLOOKUP(N131,学校番号!$B$2:$D$500,2))</f>
        <v/>
      </c>
      <c r="Q131" s="21" t="str">
        <f t="shared" si="4"/>
        <v/>
      </c>
      <c r="R131" s="18" t="str">
        <f t="shared" si="5"/>
        <v>_____</v>
      </c>
      <c r="S131" s="33"/>
      <c r="T131" s="48"/>
      <c r="U131" s="33"/>
      <c r="V131" s="33"/>
      <c r="W131" s="33"/>
      <c r="X131" s="33"/>
      <c r="Y131" s="33"/>
      <c r="Z131" s="33"/>
      <c r="AA131" s="33"/>
      <c r="AB131" s="33"/>
      <c r="AC131" s="33"/>
    </row>
    <row r="132" spans="4:29" ht="14.85" customHeight="1">
      <c r="D132" s="8">
        <v>125</v>
      </c>
      <c r="E132" s="5"/>
      <c r="F132" s="5"/>
      <c r="G132" s="37"/>
      <c r="H132" s="37"/>
      <c r="I132" s="37"/>
      <c r="J132" s="11"/>
      <c r="K132" s="5"/>
      <c r="L132" s="4"/>
      <c r="M132" s="4"/>
      <c r="N132" s="11"/>
      <c r="O132" s="17"/>
      <c r="P132" s="12" t="str">
        <f>IF(N132="","",VLOOKUP(N132,学校番号!$B$2:$D$500,2))</f>
        <v/>
      </c>
      <c r="Q132" s="21" t="str">
        <f t="shared" si="4"/>
        <v/>
      </c>
      <c r="R132" s="18" t="str">
        <f t="shared" si="5"/>
        <v>_____</v>
      </c>
      <c r="S132" s="33"/>
      <c r="T132" s="48"/>
      <c r="U132" s="33"/>
      <c r="V132" s="33"/>
      <c r="W132" s="33"/>
      <c r="X132" s="33"/>
      <c r="Y132" s="33"/>
      <c r="Z132" s="33"/>
      <c r="AA132" s="33"/>
      <c r="AB132" s="33"/>
      <c r="AC132" s="33"/>
    </row>
    <row r="133" spans="4:29" ht="14.85" customHeight="1">
      <c r="D133" s="8">
        <v>126</v>
      </c>
      <c r="E133" s="5"/>
      <c r="F133" s="5"/>
      <c r="G133" s="37"/>
      <c r="H133" s="37"/>
      <c r="I133" s="37"/>
      <c r="J133" s="11"/>
      <c r="K133" s="5"/>
      <c r="L133" s="4"/>
      <c r="M133" s="4"/>
      <c r="N133" s="11"/>
      <c r="O133" s="17"/>
      <c r="P133" s="12" t="str">
        <f>IF(N133="","",VLOOKUP(N133,学校番号!$B$2:$D$500,2))</f>
        <v/>
      </c>
      <c r="Q133" s="21" t="str">
        <f t="shared" si="4"/>
        <v/>
      </c>
      <c r="R133" s="18" t="str">
        <f t="shared" si="5"/>
        <v>_____</v>
      </c>
      <c r="S133" s="33"/>
      <c r="T133" s="48"/>
      <c r="U133" s="33"/>
      <c r="V133" s="33"/>
      <c r="W133" s="33"/>
      <c r="X133" s="33"/>
      <c r="Y133" s="33"/>
      <c r="Z133" s="33"/>
      <c r="AA133" s="33"/>
      <c r="AB133" s="33"/>
      <c r="AC133" s="33"/>
    </row>
    <row r="134" spans="4:29" ht="14.85" customHeight="1">
      <c r="D134" s="8">
        <v>127</v>
      </c>
      <c r="E134" s="5"/>
      <c r="F134" s="5"/>
      <c r="G134" s="37"/>
      <c r="H134" s="37"/>
      <c r="I134" s="37"/>
      <c r="J134" s="11"/>
      <c r="K134" s="5"/>
      <c r="L134" s="4"/>
      <c r="M134" s="4"/>
      <c r="N134" s="11"/>
      <c r="O134" s="17"/>
      <c r="P134" s="12" t="str">
        <f>IF(N134="","",VLOOKUP(N134,学校番号!$B$2:$D$500,2))</f>
        <v/>
      </c>
      <c r="Q134" s="21" t="str">
        <f t="shared" si="4"/>
        <v/>
      </c>
      <c r="R134" s="18" t="str">
        <f t="shared" si="5"/>
        <v>_____</v>
      </c>
      <c r="S134" s="33"/>
      <c r="T134" s="48"/>
      <c r="U134" s="33"/>
      <c r="V134" s="33"/>
      <c r="W134" s="33"/>
      <c r="X134" s="33"/>
      <c r="Y134" s="33"/>
      <c r="Z134" s="33"/>
      <c r="AA134" s="33"/>
      <c r="AB134" s="33"/>
      <c r="AC134" s="33"/>
    </row>
    <row r="135" spans="4:29" ht="14.85" customHeight="1">
      <c r="D135" s="8">
        <v>128</v>
      </c>
      <c r="E135" s="5"/>
      <c r="F135" s="5"/>
      <c r="G135" s="37"/>
      <c r="H135" s="37"/>
      <c r="I135" s="37"/>
      <c r="J135" s="11"/>
      <c r="K135" s="5"/>
      <c r="L135" s="4"/>
      <c r="M135" s="4"/>
      <c r="N135" s="11"/>
      <c r="O135" s="17"/>
      <c r="P135" s="12" t="str">
        <f>IF(N135="","",VLOOKUP(N135,学校番号!$B$2:$D$500,2))</f>
        <v/>
      </c>
      <c r="Q135" s="21" t="str">
        <f t="shared" si="4"/>
        <v/>
      </c>
      <c r="R135" s="18" t="str">
        <f t="shared" si="5"/>
        <v>_____</v>
      </c>
      <c r="S135" s="33"/>
      <c r="T135" s="48"/>
      <c r="U135" s="33"/>
      <c r="V135" s="33"/>
      <c r="W135" s="33"/>
      <c r="X135" s="33"/>
      <c r="Y135" s="33"/>
      <c r="Z135" s="33"/>
      <c r="AA135" s="33"/>
      <c r="AB135" s="33"/>
      <c r="AC135" s="33"/>
    </row>
    <row r="136" spans="4:29" ht="14.85" customHeight="1">
      <c r="D136" s="8">
        <v>129</v>
      </c>
      <c r="E136" s="5"/>
      <c r="F136" s="5"/>
      <c r="G136" s="37"/>
      <c r="H136" s="37"/>
      <c r="I136" s="37"/>
      <c r="J136" s="11"/>
      <c r="K136" s="5"/>
      <c r="L136" s="4"/>
      <c r="M136" s="4"/>
      <c r="N136" s="11"/>
      <c r="O136" s="17"/>
      <c r="P136" s="12" t="str">
        <f>IF(N136="","",VLOOKUP(N136,学校番号!$B$2:$D$500,2))</f>
        <v/>
      </c>
      <c r="Q136" s="21" t="str">
        <f t="shared" ref="Q136:Q199" si="6">IF(O136="","",ASC(O136)&amp;"年")</f>
        <v/>
      </c>
      <c r="R136" s="18" t="str">
        <f t="shared" si="5"/>
        <v>_____</v>
      </c>
      <c r="S136" s="33"/>
      <c r="T136" s="48"/>
      <c r="U136" s="33"/>
      <c r="V136" s="33"/>
      <c r="W136" s="33"/>
      <c r="X136" s="33"/>
      <c r="Y136" s="33"/>
      <c r="Z136" s="33"/>
      <c r="AA136" s="33"/>
      <c r="AB136" s="33"/>
      <c r="AC136" s="33"/>
    </row>
    <row r="137" spans="4:29" ht="14.85" customHeight="1">
      <c r="D137" s="8">
        <v>130</v>
      </c>
      <c r="E137" s="5"/>
      <c r="F137" s="5"/>
      <c r="G137" s="37"/>
      <c r="H137" s="37"/>
      <c r="I137" s="37"/>
      <c r="J137" s="11"/>
      <c r="K137" s="5"/>
      <c r="L137" s="4"/>
      <c r="M137" s="4"/>
      <c r="N137" s="11"/>
      <c r="O137" s="17"/>
      <c r="P137" s="12" t="str">
        <f>IF(N137="","",VLOOKUP(N137,学校番号!$B$2:$D$500,2))</f>
        <v/>
      </c>
      <c r="Q137" s="21" t="str">
        <f t="shared" si="6"/>
        <v/>
      </c>
      <c r="R137" s="18" t="str">
        <f t="shared" ref="R137:R200" si="7">N137&amp;"_"&amp;Q137&amp;"_"&amp;E137&amp;"_"&amp;G137&amp;H137&amp;I137&amp;"_"&amp;K137&amp;"_"&amp;P137</f>
        <v>_____</v>
      </c>
      <c r="S137" s="33"/>
      <c r="T137" s="48"/>
      <c r="U137" s="33"/>
      <c r="V137" s="33"/>
      <c r="W137" s="33"/>
      <c r="X137" s="33"/>
      <c r="Y137" s="33"/>
      <c r="Z137" s="33"/>
      <c r="AA137" s="33"/>
      <c r="AB137" s="33"/>
      <c r="AC137" s="33"/>
    </row>
    <row r="138" spans="4:29" ht="14.85" customHeight="1">
      <c r="D138" s="8">
        <v>131</v>
      </c>
      <c r="E138" s="5"/>
      <c r="F138" s="5"/>
      <c r="G138" s="37"/>
      <c r="H138" s="37"/>
      <c r="I138" s="37"/>
      <c r="J138" s="11"/>
      <c r="K138" s="5"/>
      <c r="L138" s="4"/>
      <c r="M138" s="4"/>
      <c r="N138" s="11"/>
      <c r="O138" s="17"/>
      <c r="P138" s="12" t="str">
        <f>IF(N138="","",VLOOKUP(N138,学校番号!$B$2:$D$500,2))</f>
        <v/>
      </c>
      <c r="Q138" s="21" t="str">
        <f t="shared" si="6"/>
        <v/>
      </c>
      <c r="R138" s="18" t="str">
        <f t="shared" si="7"/>
        <v>_____</v>
      </c>
      <c r="S138" s="33"/>
      <c r="T138" s="48"/>
      <c r="U138" s="33"/>
      <c r="V138" s="33"/>
      <c r="W138" s="33"/>
      <c r="X138" s="33"/>
      <c r="Y138" s="33"/>
      <c r="Z138" s="33"/>
      <c r="AA138" s="33"/>
      <c r="AB138" s="33"/>
      <c r="AC138" s="33"/>
    </row>
    <row r="139" spans="4:29" ht="14.85" customHeight="1">
      <c r="D139" s="8">
        <v>132</v>
      </c>
      <c r="E139" s="5"/>
      <c r="F139" s="5"/>
      <c r="G139" s="37"/>
      <c r="H139" s="37"/>
      <c r="I139" s="37"/>
      <c r="J139" s="11"/>
      <c r="K139" s="5"/>
      <c r="L139" s="4"/>
      <c r="M139" s="4"/>
      <c r="N139" s="11"/>
      <c r="O139" s="17"/>
      <c r="P139" s="12" t="str">
        <f>IF(N139="","",VLOOKUP(N139,学校番号!$B$2:$D$500,2))</f>
        <v/>
      </c>
      <c r="Q139" s="21" t="str">
        <f t="shared" si="6"/>
        <v/>
      </c>
      <c r="R139" s="18" t="str">
        <f t="shared" si="7"/>
        <v>_____</v>
      </c>
      <c r="S139" s="33"/>
      <c r="T139" s="48"/>
      <c r="U139" s="33"/>
      <c r="V139" s="33"/>
      <c r="W139" s="33"/>
      <c r="X139" s="33"/>
      <c r="Y139" s="33"/>
      <c r="Z139" s="33"/>
      <c r="AA139" s="33"/>
      <c r="AB139" s="33"/>
      <c r="AC139" s="33"/>
    </row>
    <row r="140" spans="4:29" ht="14.85" customHeight="1">
      <c r="D140" s="8">
        <v>133</v>
      </c>
      <c r="E140" s="5"/>
      <c r="F140" s="5"/>
      <c r="G140" s="37"/>
      <c r="H140" s="37"/>
      <c r="I140" s="37"/>
      <c r="J140" s="11"/>
      <c r="K140" s="5"/>
      <c r="L140" s="4"/>
      <c r="M140" s="4"/>
      <c r="N140" s="11"/>
      <c r="O140" s="17"/>
      <c r="P140" s="12" t="str">
        <f>IF(N140="","",VLOOKUP(N140,学校番号!$B$2:$D$500,2))</f>
        <v/>
      </c>
      <c r="Q140" s="21" t="str">
        <f t="shared" si="6"/>
        <v/>
      </c>
      <c r="R140" s="18" t="str">
        <f t="shared" si="7"/>
        <v>_____</v>
      </c>
      <c r="S140" s="33"/>
      <c r="T140" s="48"/>
      <c r="U140" s="33"/>
      <c r="V140" s="33"/>
      <c r="W140" s="33"/>
      <c r="X140" s="33"/>
      <c r="Y140" s="33"/>
      <c r="Z140" s="33"/>
      <c r="AA140" s="33"/>
      <c r="AB140" s="33"/>
      <c r="AC140" s="33"/>
    </row>
    <row r="141" spans="4:29" ht="14.85" customHeight="1">
      <c r="D141" s="8">
        <v>134</v>
      </c>
      <c r="E141" s="5"/>
      <c r="F141" s="5"/>
      <c r="G141" s="37"/>
      <c r="H141" s="37"/>
      <c r="I141" s="37"/>
      <c r="J141" s="11"/>
      <c r="K141" s="5"/>
      <c r="L141" s="4"/>
      <c r="M141" s="4"/>
      <c r="N141" s="11"/>
      <c r="O141" s="17"/>
      <c r="P141" s="12" t="str">
        <f>IF(N141="","",VLOOKUP(N141,学校番号!$B$2:$D$500,2))</f>
        <v/>
      </c>
      <c r="Q141" s="21" t="str">
        <f t="shared" si="6"/>
        <v/>
      </c>
      <c r="R141" s="18" t="str">
        <f t="shared" si="7"/>
        <v>_____</v>
      </c>
      <c r="S141" s="33"/>
      <c r="T141" s="48"/>
      <c r="U141" s="33"/>
      <c r="V141" s="33"/>
      <c r="W141" s="33"/>
      <c r="X141" s="33"/>
      <c r="Y141" s="33"/>
      <c r="Z141" s="33"/>
      <c r="AA141" s="33"/>
      <c r="AB141" s="33"/>
      <c r="AC141" s="33"/>
    </row>
    <row r="142" spans="4:29" ht="14.85" customHeight="1">
      <c r="D142" s="8">
        <v>135</v>
      </c>
      <c r="E142" s="5"/>
      <c r="F142" s="5"/>
      <c r="G142" s="37"/>
      <c r="H142" s="37"/>
      <c r="I142" s="37"/>
      <c r="J142" s="11"/>
      <c r="K142" s="5"/>
      <c r="L142" s="4"/>
      <c r="M142" s="4"/>
      <c r="N142" s="11"/>
      <c r="O142" s="17"/>
      <c r="P142" s="12" t="str">
        <f>IF(N142="","",VLOOKUP(N142,学校番号!$B$2:$D$500,2))</f>
        <v/>
      </c>
      <c r="Q142" s="21" t="str">
        <f t="shared" si="6"/>
        <v/>
      </c>
      <c r="R142" s="18" t="str">
        <f t="shared" si="7"/>
        <v>_____</v>
      </c>
      <c r="S142" s="33"/>
      <c r="T142" s="48"/>
      <c r="U142" s="33"/>
      <c r="V142" s="33"/>
      <c r="W142" s="33"/>
      <c r="X142" s="33"/>
      <c r="Y142" s="33"/>
      <c r="Z142" s="33"/>
      <c r="AA142" s="33"/>
      <c r="AB142" s="33"/>
      <c r="AC142" s="33"/>
    </row>
    <row r="143" spans="4:29" ht="14.85" customHeight="1">
      <c r="D143" s="8">
        <v>136</v>
      </c>
      <c r="E143" s="5"/>
      <c r="F143" s="5"/>
      <c r="G143" s="37"/>
      <c r="H143" s="37"/>
      <c r="I143" s="37"/>
      <c r="J143" s="11"/>
      <c r="K143" s="5"/>
      <c r="L143" s="4"/>
      <c r="M143" s="4"/>
      <c r="N143" s="11"/>
      <c r="O143" s="17"/>
      <c r="P143" s="12" t="str">
        <f>IF(N143="","",VLOOKUP(N143,学校番号!$B$2:$D$500,2))</f>
        <v/>
      </c>
      <c r="Q143" s="21" t="str">
        <f t="shared" si="6"/>
        <v/>
      </c>
      <c r="R143" s="18" t="str">
        <f t="shared" si="7"/>
        <v>_____</v>
      </c>
      <c r="S143" s="33"/>
      <c r="T143" s="48"/>
      <c r="U143" s="33"/>
      <c r="V143" s="33"/>
      <c r="W143" s="33"/>
      <c r="X143" s="33"/>
      <c r="Y143" s="33"/>
      <c r="Z143" s="33"/>
      <c r="AA143" s="33"/>
      <c r="AB143" s="33"/>
      <c r="AC143" s="33"/>
    </row>
    <row r="144" spans="4:29" ht="14.85" customHeight="1">
      <c r="D144" s="8">
        <v>137</v>
      </c>
      <c r="E144" s="5"/>
      <c r="F144" s="5"/>
      <c r="G144" s="37"/>
      <c r="H144" s="37"/>
      <c r="I144" s="37"/>
      <c r="J144" s="11"/>
      <c r="K144" s="5"/>
      <c r="L144" s="4"/>
      <c r="M144" s="4"/>
      <c r="N144" s="11"/>
      <c r="O144" s="17"/>
      <c r="P144" s="12" t="str">
        <f>IF(N144="","",VLOOKUP(N144,学校番号!$B$2:$D$500,2))</f>
        <v/>
      </c>
      <c r="Q144" s="21" t="str">
        <f t="shared" si="6"/>
        <v/>
      </c>
      <c r="R144" s="18" t="str">
        <f t="shared" si="7"/>
        <v>_____</v>
      </c>
      <c r="S144" s="33"/>
      <c r="T144" s="48"/>
      <c r="U144" s="33"/>
      <c r="V144" s="33"/>
      <c r="W144" s="33"/>
      <c r="X144" s="33"/>
      <c r="Y144" s="33"/>
      <c r="Z144" s="33"/>
      <c r="AA144" s="33"/>
      <c r="AB144" s="33"/>
      <c r="AC144" s="33"/>
    </row>
    <row r="145" spans="4:29" ht="14.85" customHeight="1">
      <c r="D145" s="8">
        <v>138</v>
      </c>
      <c r="E145" s="5"/>
      <c r="F145" s="5"/>
      <c r="G145" s="37"/>
      <c r="H145" s="37"/>
      <c r="I145" s="37"/>
      <c r="J145" s="11"/>
      <c r="K145" s="5"/>
      <c r="L145" s="4"/>
      <c r="M145" s="4"/>
      <c r="N145" s="11"/>
      <c r="O145" s="17"/>
      <c r="P145" s="12" t="str">
        <f>IF(N145="","",VLOOKUP(N145,学校番号!$B$2:$D$500,2))</f>
        <v/>
      </c>
      <c r="Q145" s="21" t="str">
        <f t="shared" si="6"/>
        <v/>
      </c>
      <c r="R145" s="18" t="str">
        <f t="shared" si="7"/>
        <v>_____</v>
      </c>
      <c r="S145" s="33"/>
      <c r="T145" s="48"/>
      <c r="U145" s="33"/>
      <c r="V145" s="33"/>
      <c r="W145" s="33"/>
      <c r="X145" s="33"/>
      <c r="Y145" s="33"/>
      <c r="Z145" s="33"/>
      <c r="AA145" s="33"/>
      <c r="AB145" s="33"/>
      <c r="AC145" s="33"/>
    </row>
    <row r="146" spans="4:29" ht="14.85" customHeight="1">
      <c r="D146" s="8">
        <v>139</v>
      </c>
      <c r="E146" s="5"/>
      <c r="F146" s="5"/>
      <c r="G146" s="37"/>
      <c r="H146" s="37"/>
      <c r="I146" s="37"/>
      <c r="J146" s="11"/>
      <c r="K146" s="5"/>
      <c r="L146" s="4"/>
      <c r="M146" s="4"/>
      <c r="N146" s="11"/>
      <c r="O146" s="17"/>
      <c r="P146" s="12" t="str">
        <f>IF(N146="","",VLOOKUP(N146,学校番号!$B$2:$D$500,2))</f>
        <v/>
      </c>
      <c r="Q146" s="21" t="str">
        <f t="shared" si="6"/>
        <v/>
      </c>
      <c r="R146" s="18" t="str">
        <f t="shared" si="7"/>
        <v>_____</v>
      </c>
      <c r="S146" s="33"/>
      <c r="T146" s="48"/>
      <c r="U146" s="33"/>
      <c r="V146" s="33"/>
      <c r="W146" s="33"/>
      <c r="X146" s="33"/>
      <c r="Y146" s="33"/>
      <c r="Z146" s="33"/>
      <c r="AA146" s="33"/>
      <c r="AB146" s="33"/>
      <c r="AC146" s="33"/>
    </row>
    <row r="147" spans="4:29" ht="14.85" customHeight="1">
      <c r="D147" s="8">
        <v>140</v>
      </c>
      <c r="E147" s="5"/>
      <c r="F147" s="5"/>
      <c r="G147" s="37"/>
      <c r="H147" s="37"/>
      <c r="I147" s="37"/>
      <c r="J147" s="11"/>
      <c r="K147" s="5"/>
      <c r="L147" s="4"/>
      <c r="M147" s="4"/>
      <c r="N147" s="11"/>
      <c r="O147" s="17"/>
      <c r="P147" s="12" t="str">
        <f>IF(N147="","",VLOOKUP(N147,学校番号!$B$2:$D$500,2))</f>
        <v/>
      </c>
      <c r="Q147" s="21" t="str">
        <f t="shared" si="6"/>
        <v/>
      </c>
      <c r="R147" s="18" t="str">
        <f t="shared" si="7"/>
        <v>_____</v>
      </c>
      <c r="S147" s="33"/>
      <c r="T147" s="48"/>
      <c r="U147" s="33"/>
      <c r="V147" s="33"/>
      <c r="W147" s="33"/>
      <c r="X147" s="33"/>
      <c r="Y147" s="33"/>
      <c r="Z147" s="33"/>
      <c r="AA147" s="33"/>
      <c r="AB147" s="33"/>
      <c r="AC147" s="33"/>
    </row>
    <row r="148" spans="4:29" ht="14.85" customHeight="1">
      <c r="D148" s="8">
        <v>141</v>
      </c>
      <c r="E148" s="5"/>
      <c r="F148" s="5"/>
      <c r="G148" s="37"/>
      <c r="H148" s="37"/>
      <c r="I148" s="37"/>
      <c r="J148" s="11"/>
      <c r="K148" s="5"/>
      <c r="L148" s="4"/>
      <c r="M148" s="4"/>
      <c r="N148" s="11"/>
      <c r="O148" s="17"/>
      <c r="P148" s="12" t="str">
        <f>IF(N148="","",VLOOKUP(N148,学校番号!$B$2:$D$500,2))</f>
        <v/>
      </c>
      <c r="Q148" s="21" t="str">
        <f t="shared" si="6"/>
        <v/>
      </c>
      <c r="R148" s="18" t="str">
        <f t="shared" si="7"/>
        <v>_____</v>
      </c>
      <c r="S148" s="33"/>
      <c r="T148" s="48"/>
      <c r="U148" s="33"/>
      <c r="V148" s="33"/>
      <c r="W148" s="33"/>
      <c r="X148" s="33"/>
      <c r="Y148" s="33"/>
      <c r="Z148" s="33"/>
      <c r="AA148" s="33"/>
      <c r="AB148" s="33"/>
      <c r="AC148" s="33"/>
    </row>
    <row r="149" spans="4:29" ht="14.85" customHeight="1">
      <c r="D149" s="8">
        <v>142</v>
      </c>
      <c r="E149" s="5"/>
      <c r="F149" s="5"/>
      <c r="G149" s="37"/>
      <c r="H149" s="37"/>
      <c r="I149" s="37"/>
      <c r="J149" s="11"/>
      <c r="K149" s="5"/>
      <c r="L149" s="4"/>
      <c r="M149" s="4"/>
      <c r="N149" s="11"/>
      <c r="O149" s="17"/>
      <c r="P149" s="12" t="str">
        <f>IF(N149="","",VLOOKUP(N149,学校番号!$B$2:$D$500,2))</f>
        <v/>
      </c>
      <c r="Q149" s="21" t="str">
        <f t="shared" si="6"/>
        <v/>
      </c>
      <c r="R149" s="18" t="str">
        <f t="shared" si="7"/>
        <v>_____</v>
      </c>
      <c r="S149" s="33"/>
      <c r="T149" s="48"/>
      <c r="U149" s="33"/>
      <c r="V149" s="33"/>
      <c r="W149" s="33"/>
      <c r="X149" s="33"/>
      <c r="Y149" s="33"/>
      <c r="Z149" s="33"/>
      <c r="AA149" s="33"/>
      <c r="AB149" s="33"/>
      <c r="AC149" s="33"/>
    </row>
    <row r="150" spans="4:29" ht="14.85" customHeight="1">
      <c r="D150" s="8">
        <v>143</v>
      </c>
      <c r="E150" s="5"/>
      <c r="F150" s="5"/>
      <c r="G150" s="37"/>
      <c r="H150" s="37"/>
      <c r="I150" s="37"/>
      <c r="J150" s="11"/>
      <c r="K150" s="5"/>
      <c r="L150" s="4"/>
      <c r="M150" s="4"/>
      <c r="N150" s="11"/>
      <c r="O150" s="17"/>
      <c r="P150" s="12" t="str">
        <f>IF(N150="","",VLOOKUP(N150,学校番号!$B$2:$D$500,2))</f>
        <v/>
      </c>
      <c r="Q150" s="21" t="str">
        <f t="shared" si="6"/>
        <v/>
      </c>
      <c r="R150" s="18" t="str">
        <f t="shared" si="7"/>
        <v>_____</v>
      </c>
      <c r="S150" s="33"/>
      <c r="T150" s="48"/>
      <c r="U150" s="33"/>
      <c r="V150" s="33"/>
      <c r="W150" s="33"/>
      <c r="X150" s="33"/>
      <c r="Y150" s="33"/>
      <c r="Z150" s="33"/>
      <c r="AA150" s="33"/>
      <c r="AB150" s="33"/>
      <c r="AC150" s="33"/>
    </row>
    <row r="151" spans="4:29" ht="14.85" customHeight="1">
      <c r="D151" s="8">
        <v>144</v>
      </c>
      <c r="E151" s="5"/>
      <c r="F151" s="5"/>
      <c r="G151" s="37"/>
      <c r="H151" s="37"/>
      <c r="I151" s="37"/>
      <c r="J151" s="11"/>
      <c r="K151" s="5"/>
      <c r="L151" s="4"/>
      <c r="M151" s="4"/>
      <c r="N151" s="11"/>
      <c r="O151" s="17"/>
      <c r="P151" s="12" t="str">
        <f>IF(N151="","",VLOOKUP(N151,学校番号!$B$2:$D$500,2))</f>
        <v/>
      </c>
      <c r="Q151" s="21" t="str">
        <f t="shared" si="6"/>
        <v/>
      </c>
      <c r="R151" s="18" t="str">
        <f t="shared" si="7"/>
        <v>_____</v>
      </c>
      <c r="S151" s="33"/>
      <c r="T151" s="48"/>
      <c r="U151" s="33"/>
      <c r="V151" s="33"/>
      <c r="W151" s="33"/>
      <c r="X151" s="33"/>
      <c r="Y151" s="33"/>
      <c r="Z151" s="33"/>
      <c r="AA151" s="33"/>
      <c r="AB151" s="33"/>
      <c r="AC151" s="33"/>
    </row>
    <row r="152" spans="4:29" ht="14.85" customHeight="1">
      <c r="D152" s="8">
        <v>145</v>
      </c>
      <c r="E152" s="5"/>
      <c r="F152" s="5"/>
      <c r="G152" s="37"/>
      <c r="H152" s="37"/>
      <c r="I152" s="37"/>
      <c r="J152" s="11"/>
      <c r="K152" s="5"/>
      <c r="L152" s="4"/>
      <c r="M152" s="4"/>
      <c r="N152" s="11"/>
      <c r="O152" s="17"/>
      <c r="P152" s="12" t="str">
        <f>IF(N152="","",VLOOKUP(N152,学校番号!$B$2:$D$500,2))</f>
        <v/>
      </c>
      <c r="Q152" s="21" t="str">
        <f t="shared" si="6"/>
        <v/>
      </c>
      <c r="R152" s="18" t="str">
        <f t="shared" si="7"/>
        <v>_____</v>
      </c>
      <c r="S152" s="33"/>
      <c r="T152" s="48"/>
      <c r="U152" s="33"/>
      <c r="V152" s="33"/>
      <c r="W152" s="33"/>
      <c r="X152" s="33"/>
      <c r="Y152" s="33"/>
      <c r="Z152" s="33"/>
      <c r="AA152" s="33"/>
      <c r="AB152" s="33"/>
      <c r="AC152" s="33"/>
    </row>
    <row r="153" spans="4:29" ht="14.85" customHeight="1">
      <c r="D153" s="8">
        <v>146</v>
      </c>
      <c r="E153" s="5"/>
      <c r="F153" s="5"/>
      <c r="G153" s="37"/>
      <c r="H153" s="37"/>
      <c r="I153" s="37"/>
      <c r="J153" s="11"/>
      <c r="K153" s="5"/>
      <c r="L153" s="4"/>
      <c r="M153" s="4"/>
      <c r="N153" s="11"/>
      <c r="O153" s="17"/>
      <c r="P153" s="12" t="str">
        <f>IF(N153="","",VLOOKUP(N153,学校番号!$B$2:$D$500,2))</f>
        <v/>
      </c>
      <c r="Q153" s="21" t="str">
        <f t="shared" si="6"/>
        <v/>
      </c>
      <c r="R153" s="18" t="str">
        <f t="shared" si="7"/>
        <v>_____</v>
      </c>
      <c r="S153" s="33"/>
      <c r="T153" s="48"/>
      <c r="U153" s="33"/>
      <c r="V153" s="33"/>
      <c r="W153" s="33"/>
      <c r="X153" s="33"/>
      <c r="Y153" s="33"/>
      <c r="Z153" s="33"/>
      <c r="AA153" s="33"/>
      <c r="AB153" s="33"/>
      <c r="AC153" s="33"/>
    </row>
    <row r="154" spans="4:29" ht="14.85" customHeight="1">
      <c r="D154" s="8">
        <v>147</v>
      </c>
      <c r="E154" s="5"/>
      <c r="F154" s="5"/>
      <c r="G154" s="37"/>
      <c r="H154" s="37"/>
      <c r="I154" s="37"/>
      <c r="J154" s="11"/>
      <c r="K154" s="5"/>
      <c r="L154" s="4"/>
      <c r="M154" s="4"/>
      <c r="N154" s="11"/>
      <c r="O154" s="17"/>
      <c r="P154" s="12" t="str">
        <f>IF(N154="","",VLOOKUP(N154,学校番号!$B$2:$D$500,2))</f>
        <v/>
      </c>
      <c r="Q154" s="21" t="str">
        <f t="shared" si="6"/>
        <v/>
      </c>
      <c r="R154" s="18" t="str">
        <f t="shared" si="7"/>
        <v>_____</v>
      </c>
      <c r="S154" s="33"/>
      <c r="T154" s="48"/>
      <c r="U154" s="33"/>
      <c r="V154" s="33"/>
      <c r="W154" s="33"/>
      <c r="X154" s="33"/>
      <c r="Y154" s="33"/>
      <c r="Z154" s="33"/>
      <c r="AA154" s="33"/>
      <c r="AB154" s="33"/>
      <c r="AC154" s="33"/>
    </row>
    <row r="155" spans="4:29" ht="14.85" customHeight="1">
      <c r="D155" s="8">
        <v>148</v>
      </c>
      <c r="E155" s="5"/>
      <c r="F155" s="5"/>
      <c r="G155" s="37"/>
      <c r="H155" s="37"/>
      <c r="I155" s="37"/>
      <c r="J155" s="11"/>
      <c r="K155" s="5"/>
      <c r="L155" s="4"/>
      <c r="M155" s="4"/>
      <c r="N155" s="11"/>
      <c r="O155" s="17"/>
      <c r="P155" s="12" t="str">
        <f>IF(N155="","",VLOOKUP(N155,学校番号!$B$2:$D$500,2))</f>
        <v/>
      </c>
      <c r="Q155" s="21" t="str">
        <f t="shared" si="6"/>
        <v/>
      </c>
      <c r="R155" s="18" t="str">
        <f t="shared" si="7"/>
        <v>_____</v>
      </c>
      <c r="S155" s="33"/>
      <c r="T155" s="48"/>
      <c r="U155" s="33"/>
      <c r="V155" s="33"/>
      <c r="W155" s="33"/>
      <c r="X155" s="33"/>
      <c r="Y155" s="33"/>
      <c r="Z155" s="33"/>
      <c r="AA155" s="33"/>
      <c r="AB155" s="33"/>
      <c r="AC155" s="33"/>
    </row>
    <row r="156" spans="4:29" ht="14.85" customHeight="1">
      <c r="D156" s="8">
        <v>149</v>
      </c>
      <c r="E156" s="5"/>
      <c r="F156" s="5"/>
      <c r="G156" s="37"/>
      <c r="H156" s="37"/>
      <c r="I156" s="37"/>
      <c r="J156" s="11"/>
      <c r="K156" s="5"/>
      <c r="L156" s="4"/>
      <c r="M156" s="4"/>
      <c r="N156" s="11"/>
      <c r="O156" s="17"/>
      <c r="P156" s="12" t="str">
        <f>IF(N156="","",VLOOKUP(N156,学校番号!$B$2:$D$500,2))</f>
        <v/>
      </c>
      <c r="Q156" s="21" t="str">
        <f t="shared" si="6"/>
        <v/>
      </c>
      <c r="R156" s="18" t="str">
        <f t="shared" si="7"/>
        <v>_____</v>
      </c>
      <c r="S156" s="33"/>
      <c r="T156" s="48"/>
      <c r="U156" s="33"/>
      <c r="V156" s="33"/>
      <c r="W156" s="33"/>
      <c r="X156" s="33"/>
      <c r="Y156" s="33"/>
      <c r="Z156" s="33"/>
      <c r="AA156" s="33"/>
      <c r="AB156" s="33"/>
      <c r="AC156" s="33"/>
    </row>
    <row r="157" spans="4:29" ht="14.85" customHeight="1">
      <c r="D157" s="8">
        <v>150</v>
      </c>
      <c r="E157" s="5"/>
      <c r="F157" s="5"/>
      <c r="G157" s="37"/>
      <c r="H157" s="37"/>
      <c r="I157" s="37"/>
      <c r="J157" s="11"/>
      <c r="K157" s="5"/>
      <c r="L157" s="4"/>
      <c r="M157" s="4"/>
      <c r="N157" s="11"/>
      <c r="O157" s="17"/>
      <c r="P157" s="12" t="str">
        <f>IF(N157="","",VLOOKUP(N157,学校番号!$B$2:$D$500,2))</f>
        <v/>
      </c>
      <c r="Q157" s="21" t="str">
        <f t="shared" si="6"/>
        <v/>
      </c>
      <c r="R157" s="18" t="str">
        <f t="shared" si="7"/>
        <v>_____</v>
      </c>
      <c r="S157" s="33"/>
      <c r="T157" s="48"/>
      <c r="U157" s="33"/>
      <c r="V157" s="33"/>
      <c r="W157" s="33"/>
      <c r="X157" s="33"/>
      <c r="Y157" s="33"/>
      <c r="Z157" s="33"/>
      <c r="AA157" s="33"/>
      <c r="AB157" s="33"/>
      <c r="AC157" s="33"/>
    </row>
    <row r="158" spans="4:29" ht="14.85" customHeight="1">
      <c r="D158" s="8">
        <v>151</v>
      </c>
      <c r="E158" s="5"/>
      <c r="F158" s="5"/>
      <c r="G158" s="37"/>
      <c r="H158" s="37"/>
      <c r="I158" s="37"/>
      <c r="J158" s="11"/>
      <c r="K158" s="5"/>
      <c r="L158" s="4"/>
      <c r="M158" s="4"/>
      <c r="N158" s="11"/>
      <c r="O158" s="17"/>
      <c r="P158" s="12" t="str">
        <f>IF(N158="","",VLOOKUP(N158,学校番号!$B$2:$D$500,2))</f>
        <v/>
      </c>
      <c r="Q158" s="21" t="str">
        <f t="shared" si="6"/>
        <v/>
      </c>
      <c r="R158" s="18" t="str">
        <f t="shared" si="7"/>
        <v>_____</v>
      </c>
      <c r="S158" s="33"/>
      <c r="T158" s="48"/>
      <c r="U158" s="33"/>
      <c r="V158" s="33"/>
      <c r="W158" s="33"/>
      <c r="X158" s="33"/>
      <c r="Y158" s="33"/>
      <c r="Z158" s="33"/>
      <c r="AA158" s="33"/>
      <c r="AB158" s="33"/>
      <c r="AC158" s="33"/>
    </row>
    <row r="159" spans="4:29" ht="14.85" customHeight="1">
      <c r="D159" s="8">
        <v>152</v>
      </c>
      <c r="E159" s="5"/>
      <c r="F159" s="5"/>
      <c r="G159" s="37"/>
      <c r="H159" s="37"/>
      <c r="I159" s="37"/>
      <c r="J159" s="11"/>
      <c r="K159" s="5"/>
      <c r="L159" s="4"/>
      <c r="M159" s="4"/>
      <c r="N159" s="11"/>
      <c r="O159" s="17"/>
      <c r="P159" s="12" t="str">
        <f>IF(N159="","",VLOOKUP(N159,学校番号!$B$2:$D$500,2))</f>
        <v/>
      </c>
      <c r="Q159" s="21" t="str">
        <f t="shared" si="6"/>
        <v/>
      </c>
      <c r="R159" s="18" t="str">
        <f t="shared" si="7"/>
        <v>_____</v>
      </c>
      <c r="S159" s="33"/>
      <c r="T159" s="48"/>
      <c r="U159" s="33"/>
      <c r="V159" s="33"/>
      <c r="W159" s="33"/>
      <c r="X159" s="33"/>
      <c r="Y159" s="33"/>
      <c r="Z159" s="33"/>
      <c r="AA159" s="33"/>
      <c r="AB159" s="33"/>
      <c r="AC159" s="33"/>
    </row>
    <row r="160" spans="4:29" ht="14.85" customHeight="1">
      <c r="D160" s="8">
        <v>153</v>
      </c>
      <c r="E160" s="5"/>
      <c r="F160" s="5"/>
      <c r="G160" s="37"/>
      <c r="H160" s="37"/>
      <c r="I160" s="37"/>
      <c r="J160" s="11"/>
      <c r="K160" s="5"/>
      <c r="L160" s="4"/>
      <c r="M160" s="4"/>
      <c r="N160" s="11"/>
      <c r="O160" s="17"/>
      <c r="P160" s="12" t="str">
        <f>IF(N160="","",VLOOKUP(N160,学校番号!$B$2:$D$500,2))</f>
        <v/>
      </c>
      <c r="Q160" s="21" t="str">
        <f t="shared" si="6"/>
        <v/>
      </c>
      <c r="R160" s="18" t="str">
        <f t="shared" si="7"/>
        <v>_____</v>
      </c>
      <c r="S160" s="33"/>
      <c r="T160" s="48"/>
      <c r="U160" s="33"/>
      <c r="V160" s="33"/>
      <c r="W160" s="33"/>
      <c r="X160" s="33"/>
      <c r="Y160" s="33"/>
      <c r="Z160" s="33"/>
      <c r="AA160" s="33"/>
      <c r="AB160" s="33"/>
      <c r="AC160" s="33"/>
    </row>
    <row r="161" spans="4:29" ht="14.85" customHeight="1">
      <c r="D161" s="8">
        <v>154</v>
      </c>
      <c r="E161" s="5"/>
      <c r="F161" s="5"/>
      <c r="G161" s="37"/>
      <c r="H161" s="37"/>
      <c r="I161" s="37"/>
      <c r="J161" s="11"/>
      <c r="K161" s="5"/>
      <c r="L161" s="4"/>
      <c r="M161" s="4"/>
      <c r="N161" s="11"/>
      <c r="O161" s="17"/>
      <c r="P161" s="12" t="str">
        <f>IF(N161="","",VLOOKUP(N161,学校番号!$B$2:$D$500,2))</f>
        <v/>
      </c>
      <c r="Q161" s="21" t="str">
        <f t="shared" si="6"/>
        <v/>
      </c>
      <c r="R161" s="18" t="str">
        <f t="shared" si="7"/>
        <v>_____</v>
      </c>
      <c r="S161" s="33"/>
      <c r="T161" s="48"/>
      <c r="U161" s="33"/>
      <c r="V161" s="33"/>
      <c r="W161" s="33"/>
      <c r="X161" s="33"/>
      <c r="Y161" s="33"/>
      <c r="Z161" s="33"/>
      <c r="AA161" s="33"/>
      <c r="AB161" s="33"/>
      <c r="AC161" s="33"/>
    </row>
    <row r="162" spans="4:29" ht="14.85" customHeight="1">
      <c r="D162" s="8">
        <v>155</v>
      </c>
      <c r="E162" s="5"/>
      <c r="F162" s="5"/>
      <c r="G162" s="37"/>
      <c r="H162" s="37"/>
      <c r="I162" s="37"/>
      <c r="J162" s="11"/>
      <c r="K162" s="5"/>
      <c r="L162" s="4"/>
      <c r="M162" s="4"/>
      <c r="N162" s="11"/>
      <c r="O162" s="17"/>
      <c r="P162" s="12" t="str">
        <f>IF(N162="","",VLOOKUP(N162,学校番号!$B$2:$D$500,2))</f>
        <v/>
      </c>
      <c r="Q162" s="21" t="str">
        <f t="shared" si="6"/>
        <v/>
      </c>
      <c r="R162" s="18" t="str">
        <f t="shared" si="7"/>
        <v>_____</v>
      </c>
      <c r="S162" s="33"/>
      <c r="T162" s="48"/>
      <c r="U162" s="33"/>
      <c r="V162" s="33"/>
      <c r="W162" s="33"/>
      <c r="X162" s="33"/>
      <c r="Y162" s="33"/>
      <c r="Z162" s="33"/>
      <c r="AA162" s="33"/>
      <c r="AB162" s="33"/>
      <c r="AC162" s="33"/>
    </row>
    <row r="163" spans="4:29" ht="14.85" customHeight="1">
      <c r="D163" s="8">
        <v>156</v>
      </c>
      <c r="E163" s="5"/>
      <c r="F163" s="5"/>
      <c r="G163" s="37"/>
      <c r="H163" s="37"/>
      <c r="I163" s="37"/>
      <c r="J163" s="11"/>
      <c r="K163" s="5"/>
      <c r="L163" s="4"/>
      <c r="M163" s="4"/>
      <c r="N163" s="11"/>
      <c r="O163" s="17"/>
      <c r="P163" s="12" t="str">
        <f>IF(N163="","",VLOOKUP(N163,学校番号!$B$2:$D$500,2))</f>
        <v/>
      </c>
      <c r="Q163" s="21" t="str">
        <f t="shared" si="6"/>
        <v/>
      </c>
      <c r="R163" s="18" t="str">
        <f t="shared" si="7"/>
        <v>_____</v>
      </c>
      <c r="S163" s="33"/>
      <c r="T163" s="48"/>
      <c r="U163" s="33"/>
      <c r="V163" s="33"/>
      <c r="W163" s="33"/>
      <c r="X163" s="33"/>
      <c r="Y163" s="33"/>
      <c r="Z163" s="33"/>
      <c r="AA163" s="33"/>
      <c r="AB163" s="33"/>
      <c r="AC163" s="33"/>
    </row>
    <row r="164" spans="4:29" ht="14.85" customHeight="1">
      <c r="D164" s="8">
        <v>157</v>
      </c>
      <c r="E164" s="5"/>
      <c r="F164" s="5"/>
      <c r="G164" s="37"/>
      <c r="H164" s="37"/>
      <c r="I164" s="37"/>
      <c r="J164" s="11"/>
      <c r="K164" s="5"/>
      <c r="L164" s="4"/>
      <c r="M164" s="4"/>
      <c r="N164" s="11"/>
      <c r="O164" s="17"/>
      <c r="P164" s="12" t="str">
        <f>IF(N164="","",VLOOKUP(N164,学校番号!$B$2:$D$500,2))</f>
        <v/>
      </c>
      <c r="Q164" s="21" t="str">
        <f t="shared" si="6"/>
        <v/>
      </c>
      <c r="R164" s="18" t="str">
        <f t="shared" si="7"/>
        <v>_____</v>
      </c>
      <c r="S164" s="33"/>
      <c r="T164" s="48"/>
      <c r="U164" s="33"/>
      <c r="V164" s="33"/>
      <c r="W164" s="33"/>
      <c r="X164" s="33"/>
      <c r="Y164" s="33"/>
      <c r="Z164" s="33"/>
      <c r="AA164" s="33"/>
      <c r="AB164" s="33"/>
      <c r="AC164" s="33"/>
    </row>
    <row r="165" spans="4:29" ht="14.85" customHeight="1">
      <c r="D165" s="8">
        <v>158</v>
      </c>
      <c r="E165" s="5"/>
      <c r="F165" s="5"/>
      <c r="G165" s="37"/>
      <c r="H165" s="37"/>
      <c r="I165" s="37"/>
      <c r="J165" s="11"/>
      <c r="K165" s="5"/>
      <c r="L165" s="4"/>
      <c r="M165" s="4"/>
      <c r="N165" s="11"/>
      <c r="O165" s="17"/>
      <c r="P165" s="12" t="str">
        <f>IF(N165="","",VLOOKUP(N165,学校番号!$B$2:$D$500,2))</f>
        <v/>
      </c>
      <c r="Q165" s="21" t="str">
        <f t="shared" si="6"/>
        <v/>
      </c>
      <c r="R165" s="18" t="str">
        <f t="shared" si="7"/>
        <v>_____</v>
      </c>
      <c r="S165" s="33"/>
      <c r="T165" s="48"/>
      <c r="U165" s="33"/>
      <c r="V165" s="33"/>
      <c r="W165" s="33"/>
      <c r="X165" s="33"/>
      <c r="Y165" s="33"/>
      <c r="Z165" s="33"/>
      <c r="AA165" s="33"/>
      <c r="AB165" s="33"/>
      <c r="AC165" s="33"/>
    </row>
    <row r="166" spans="4:29" ht="14.85" customHeight="1">
      <c r="D166" s="8">
        <v>159</v>
      </c>
      <c r="E166" s="5"/>
      <c r="F166" s="5"/>
      <c r="G166" s="37"/>
      <c r="H166" s="37"/>
      <c r="I166" s="37"/>
      <c r="J166" s="11"/>
      <c r="K166" s="5"/>
      <c r="L166" s="4"/>
      <c r="M166" s="4"/>
      <c r="N166" s="11"/>
      <c r="O166" s="17"/>
      <c r="P166" s="12" t="str">
        <f>IF(N166="","",VLOOKUP(N166,学校番号!$B$2:$D$500,2))</f>
        <v/>
      </c>
      <c r="Q166" s="21" t="str">
        <f t="shared" si="6"/>
        <v/>
      </c>
      <c r="R166" s="18" t="str">
        <f t="shared" si="7"/>
        <v>_____</v>
      </c>
      <c r="S166" s="33"/>
      <c r="T166" s="48"/>
      <c r="U166" s="33"/>
      <c r="V166" s="33"/>
      <c r="W166" s="33"/>
      <c r="X166" s="33"/>
      <c r="Y166" s="33"/>
      <c r="Z166" s="33"/>
      <c r="AA166" s="33"/>
      <c r="AB166" s="33"/>
      <c r="AC166" s="33"/>
    </row>
    <row r="167" spans="4:29" ht="14.85" customHeight="1">
      <c r="D167" s="8">
        <v>160</v>
      </c>
      <c r="E167" s="5"/>
      <c r="F167" s="5"/>
      <c r="G167" s="37"/>
      <c r="H167" s="37"/>
      <c r="I167" s="37"/>
      <c r="J167" s="11"/>
      <c r="K167" s="5"/>
      <c r="L167" s="4"/>
      <c r="M167" s="4"/>
      <c r="N167" s="11"/>
      <c r="O167" s="17"/>
      <c r="P167" s="12" t="str">
        <f>IF(N167="","",VLOOKUP(N167,学校番号!$B$2:$D$500,2))</f>
        <v/>
      </c>
      <c r="Q167" s="21" t="str">
        <f t="shared" si="6"/>
        <v/>
      </c>
      <c r="R167" s="18" t="str">
        <f t="shared" si="7"/>
        <v>_____</v>
      </c>
      <c r="S167" s="33"/>
      <c r="T167" s="48"/>
      <c r="U167" s="33"/>
      <c r="V167" s="33"/>
      <c r="W167" s="33"/>
      <c r="X167" s="33"/>
      <c r="Y167" s="33"/>
      <c r="Z167" s="33"/>
      <c r="AA167" s="33"/>
      <c r="AB167" s="33"/>
      <c r="AC167" s="33"/>
    </row>
    <row r="168" spans="4:29" ht="14.85" customHeight="1">
      <c r="D168" s="8">
        <v>161</v>
      </c>
      <c r="E168" s="4"/>
      <c r="F168" s="4"/>
      <c r="G168" s="37"/>
      <c r="H168" s="37"/>
      <c r="I168" s="37"/>
      <c r="J168" s="11"/>
      <c r="K168" s="4"/>
      <c r="L168" s="4"/>
      <c r="M168" s="4"/>
      <c r="N168" s="11"/>
      <c r="O168" s="11"/>
      <c r="P168" s="12" t="str">
        <f>IF(N168="","",VLOOKUP(N168,学校番号!$B$2:$D$500,2))</f>
        <v/>
      </c>
      <c r="Q168" s="21" t="str">
        <f t="shared" si="6"/>
        <v/>
      </c>
      <c r="R168" s="18" t="str">
        <f t="shared" si="7"/>
        <v>_____</v>
      </c>
      <c r="S168" s="33"/>
      <c r="T168" s="48"/>
      <c r="U168" s="33"/>
      <c r="V168" s="33"/>
      <c r="W168" s="33"/>
      <c r="X168" s="33"/>
      <c r="Y168" s="33"/>
      <c r="Z168" s="33"/>
      <c r="AA168" s="33"/>
      <c r="AB168" s="33"/>
      <c r="AC168" s="33"/>
    </row>
    <row r="169" spans="4:29" ht="14.85" customHeight="1">
      <c r="D169" s="8">
        <v>162</v>
      </c>
      <c r="E169" s="5"/>
      <c r="F169" s="5"/>
      <c r="G169" s="37"/>
      <c r="H169" s="37"/>
      <c r="I169" s="37"/>
      <c r="J169" s="11"/>
      <c r="K169" s="4"/>
      <c r="L169" s="4"/>
      <c r="M169" s="4"/>
      <c r="N169" s="11"/>
      <c r="O169" s="17"/>
      <c r="P169" s="12" t="str">
        <f>IF(N169="","",VLOOKUP(N169,学校番号!$B$2:$D$500,2))</f>
        <v/>
      </c>
      <c r="Q169" s="21" t="str">
        <f t="shared" si="6"/>
        <v/>
      </c>
      <c r="R169" s="18" t="str">
        <f t="shared" si="7"/>
        <v>_____</v>
      </c>
      <c r="S169" s="33"/>
      <c r="T169" s="48"/>
      <c r="U169" s="33"/>
      <c r="V169" s="33"/>
      <c r="W169" s="33"/>
      <c r="X169" s="33"/>
      <c r="Y169" s="33"/>
      <c r="Z169" s="33"/>
      <c r="AA169" s="33"/>
      <c r="AB169" s="33"/>
      <c r="AC169" s="33"/>
    </row>
    <row r="170" spans="4:29" ht="14.85" customHeight="1">
      <c r="D170" s="8">
        <v>163</v>
      </c>
      <c r="E170" s="5"/>
      <c r="F170" s="5"/>
      <c r="G170" s="37"/>
      <c r="H170" s="37"/>
      <c r="I170" s="37"/>
      <c r="J170" s="11"/>
      <c r="K170" s="4"/>
      <c r="L170" s="4"/>
      <c r="M170" s="4"/>
      <c r="N170" s="11"/>
      <c r="O170" s="17"/>
      <c r="P170" s="12" t="str">
        <f>IF(N170="","",VLOOKUP(N170,学校番号!$B$2:$D$500,2))</f>
        <v/>
      </c>
      <c r="Q170" s="21" t="str">
        <f t="shared" si="6"/>
        <v/>
      </c>
      <c r="R170" s="18" t="str">
        <f t="shared" si="7"/>
        <v>_____</v>
      </c>
      <c r="S170" s="33"/>
      <c r="T170" s="48"/>
      <c r="U170" s="33"/>
      <c r="V170" s="33"/>
      <c r="W170" s="33"/>
      <c r="X170" s="33"/>
      <c r="Y170" s="33"/>
      <c r="Z170" s="33"/>
      <c r="AA170" s="33"/>
      <c r="AB170" s="33"/>
      <c r="AC170" s="33"/>
    </row>
    <row r="171" spans="4:29" ht="14.85" customHeight="1">
      <c r="D171" s="8">
        <v>164</v>
      </c>
      <c r="E171" s="5"/>
      <c r="F171" s="5"/>
      <c r="G171" s="37"/>
      <c r="H171" s="37"/>
      <c r="I171" s="37"/>
      <c r="J171" s="11"/>
      <c r="K171" s="5"/>
      <c r="L171" s="4"/>
      <c r="M171" s="4"/>
      <c r="N171" s="11"/>
      <c r="O171" s="17"/>
      <c r="P171" s="12" t="str">
        <f>IF(N171="","",VLOOKUP(N171,学校番号!$B$2:$D$500,2))</f>
        <v/>
      </c>
      <c r="Q171" s="21" t="str">
        <f t="shared" si="6"/>
        <v/>
      </c>
      <c r="R171" s="18" t="str">
        <f t="shared" si="7"/>
        <v>_____</v>
      </c>
      <c r="S171" s="33"/>
      <c r="T171" s="48"/>
      <c r="U171" s="33"/>
      <c r="V171" s="33"/>
      <c r="W171" s="33"/>
      <c r="X171" s="33"/>
      <c r="Y171" s="33"/>
      <c r="Z171" s="33"/>
      <c r="AA171" s="33"/>
      <c r="AB171" s="33"/>
      <c r="AC171" s="33"/>
    </row>
    <row r="172" spans="4:29" ht="14.85" customHeight="1">
      <c r="D172" s="8">
        <v>165</v>
      </c>
      <c r="E172" s="5"/>
      <c r="F172" s="5"/>
      <c r="G172" s="37"/>
      <c r="H172" s="37"/>
      <c r="I172" s="37"/>
      <c r="J172" s="11"/>
      <c r="K172" s="5"/>
      <c r="L172" s="4"/>
      <c r="M172" s="4"/>
      <c r="N172" s="11"/>
      <c r="O172" s="17"/>
      <c r="P172" s="12" t="str">
        <f>IF(N172="","",VLOOKUP(N172,学校番号!$B$2:$D$500,2))</f>
        <v/>
      </c>
      <c r="Q172" s="21" t="str">
        <f t="shared" si="6"/>
        <v/>
      </c>
      <c r="R172" s="18" t="str">
        <f t="shared" si="7"/>
        <v>_____</v>
      </c>
      <c r="S172" s="33"/>
      <c r="T172" s="48"/>
      <c r="U172" s="33"/>
      <c r="V172" s="33"/>
      <c r="W172" s="33"/>
      <c r="X172" s="33"/>
      <c r="Y172" s="33"/>
      <c r="Z172" s="33"/>
      <c r="AA172" s="33"/>
      <c r="AB172" s="33"/>
      <c r="AC172" s="33"/>
    </row>
    <row r="173" spans="4:29" ht="14.85" customHeight="1">
      <c r="D173" s="8">
        <v>166</v>
      </c>
      <c r="E173" s="5"/>
      <c r="F173" s="5"/>
      <c r="G173" s="37"/>
      <c r="H173" s="37"/>
      <c r="I173" s="37"/>
      <c r="J173" s="11"/>
      <c r="K173" s="5"/>
      <c r="L173" s="4"/>
      <c r="M173" s="4"/>
      <c r="N173" s="11"/>
      <c r="O173" s="17"/>
      <c r="P173" s="12" t="str">
        <f>IF(N173="","",VLOOKUP(N173,学校番号!$B$2:$D$500,2))</f>
        <v/>
      </c>
      <c r="Q173" s="21" t="str">
        <f t="shared" si="6"/>
        <v/>
      </c>
      <c r="R173" s="18" t="str">
        <f t="shared" si="7"/>
        <v>_____</v>
      </c>
      <c r="S173" s="33"/>
      <c r="T173" s="48"/>
      <c r="U173" s="33"/>
      <c r="V173" s="33"/>
      <c r="W173" s="33"/>
      <c r="X173" s="33"/>
      <c r="Y173" s="33"/>
      <c r="Z173" s="33"/>
      <c r="AA173" s="33"/>
      <c r="AB173" s="33"/>
      <c r="AC173" s="33"/>
    </row>
    <row r="174" spans="4:29" ht="14.85" customHeight="1">
      <c r="D174" s="8">
        <v>167</v>
      </c>
      <c r="E174" s="5"/>
      <c r="F174" s="5"/>
      <c r="G174" s="37"/>
      <c r="H174" s="37"/>
      <c r="I174" s="37"/>
      <c r="J174" s="11"/>
      <c r="K174" s="5"/>
      <c r="L174" s="4"/>
      <c r="M174" s="4"/>
      <c r="N174" s="11"/>
      <c r="O174" s="17"/>
      <c r="P174" s="12" t="str">
        <f>IF(N174="","",VLOOKUP(N174,学校番号!$B$2:$D$500,2))</f>
        <v/>
      </c>
      <c r="Q174" s="21" t="str">
        <f t="shared" si="6"/>
        <v/>
      </c>
      <c r="R174" s="18" t="str">
        <f t="shared" si="7"/>
        <v>_____</v>
      </c>
      <c r="S174" s="33"/>
      <c r="T174" s="48"/>
      <c r="U174" s="33"/>
      <c r="V174" s="33"/>
      <c r="W174" s="33"/>
      <c r="X174" s="33"/>
      <c r="Y174" s="33"/>
      <c r="Z174" s="33"/>
      <c r="AA174" s="33"/>
      <c r="AB174" s="33"/>
      <c r="AC174" s="33"/>
    </row>
    <row r="175" spans="4:29" ht="14.85" customHeight="1">
      <c r="D175" s="8">
        <v>168</v>
      </c>
      <c r="E175" s="5"/>
      <c r="F175" s="5"/>
      <c r="G175" s="37"/>
      <c r="H175" s="37"/>
      <c r="I175" s="37"/>
      <c r="J175" s="11"/>
      <c r="K175" s="5"/>
      <c r="L175" s="4"/>
      <c r="M175" s="4"/>
      <c r="N175" s="11"/>
      <c r="O175" s="17"/>
      <c r="P175" s="12" t="str">
        <f>IF(N175="","",VLOOKUP(N175,学校番号!$B$2:$D$500,2))</f>
        <v/>
      </c>
      <c r="Q175" s="21" t="str">
        <f t="shared" si="6"/>
        <v/>
      </c>
      <c r="R175" s="18" t="str">
        <f t="shared" si="7"/>
        <v>_____</v>
      </c>
      <c r="S175" s="33"/>
      <c r="T175" s="48"/>
      <c r="U175" s="33"/>
      <c r="V175" s="33"/>
      <c r="W175" s="33"/>
      <c r="X175" s="33"/>
      <c r="Y175" s="33"/>
      <c r="Z175" s="33"/>
      <c r="AA175" s="33"/>
      <c r="AB175" s="33"/>
      <c r="AC175" s="33"/>
    </row>
    <row r="176" spans="4:29" ht="14.85" customHeight="1">
      <c r="D176" s="8">
        <v>169</v>
      </c>
      <c r="E176" s="5"/>
      <c r="F176" s="5"/>
      <c r="G176" s="37"/>
      <c r="H176" s="37"/>
      <c r="I176" s="37"/>
      <c r="J176" s="11"/>
      <c r="K176" s="5"/>
      <c r="L176" s="4"/>
      <c r="M176" s="4"/>
      <c r="N176" s="11"/>
      <c r="O176" s="17"/>
      <c r="P176" s="12" t="str">
        <f>IF(N176="","",VLOOKUP(N176,学校番号!$B$2:$D$500,2))</f>
        <v/>
      </c>
      <c r="Q176" s="21" t="str">
        <f t="shared" si="6"/>
        <v/>
      </c>
      <c r="R176" s="18" t="str">
        <f t="shared" si="7"/>
        <v>_____</v>
      </c>
      <c r="S176" s="33"/>
      <c r="T176" s="48"/>
      <c r="U176" s="33"/>
      <c r="V176" s="33"/>
      <c r="W176" s="33"/>
      <c r="X176" s="33"/>
      <c r="Y176" s="33"/>
      <c r="Z176" s="33"/>
      <c r="AA176" s="33"/>
      <c r="AB176" s="33"/>
      <c r="AC176" s="33"/>
    </row>
    <row r="177" spans="4:29" ht="14.85" customHeight="1">
      <c r="D177" s="8">
        <v>170</v>
      </c>
      <c r="E177" s="5"/>
      <c r="F177" s="5"/>
      <c r="G177" s="37"/>
      <c r="H177" s="37"/>
      <c r="I177" s="37"/>
      <c r="J177" s="11"/>
      <c r="K177" s="5"/>
      <c r="L177" s="4"/>
      <c r="M177" s="4"/>
      <c r="N177" s="11"/>
      <c r="O177" s="17"/>
      <c r="P177" s="12" t="str">
        <f>IF(N177="","",VLOOKUP(N177,学校番号!$B$2:$D$500,2))</f>
        <v/>
      </c>
      <c r="Q177" s="21" t="str">
        <f t="shared" si="6"/>
        <v/>
      </c>
      <c r="R177" s="18" t="str">
        <f t="shared" si="7"/>
        <v>_____</v>
      </c>
      <c r="S177" s="33"/>
      <c r="T177" s="48"/>
      <c r="U177" s="33"/>
      <c r="V177" s="33"/>
      <c r="W177" s="33"/>
      <c r="X177" s="33"/>
      <c r="Y177" s="33"/>
      <c r="Z177" s="33"/>
      <c r="AA177" s="33"/>
      <c r="AB177" s="33"/>
      <c r="AC177" s="33"/>
    </row>
    <row r="178" spans="4:29" ht="14.85" customHeight="1">
      <c r="D178" s="8">
        <v>171</v>
      </c>
      <c r="E178" s="5"/>
      <c r="F178" s="5"/>
      <c r="G178" s="37"/>
      <c r="H178" s="37"/>
      <c r="I178" s="37"/>
      <c r="J178" s="11"/>
      <c r="K178" s="5"/>
      <c r="L178" s="4"/>
      <c r="M178" s="4"/>
      <c r="N178" s="11"/>
      <c r="O178" s="17"/>
      <c r="P178" s="12" t="str">
        <f>IF(N178="","",VLOOKUP(N178,学校番号!$B$2:$D$500,2))</f>
        <v/>
      </c>
      <c r="Q178" s="21" t="str">
        <f t="shared" si="6"/>
        <v/>
      </c>
      <c r="R178" s="18" t="str">
        <f t="shared" si="7"/>
        <v>_____</v>
      </c>
      <c r="S178" s="33"/>
      <c r="T178" s="48"/>
      <c r="U178" s="33"/>
      <c r="V178" s="33"/>
      <c r="W178" s="33"/>
      <c r="X178" s="33"/>
      <c r="Y178" s="33"/>
      <c r="Z178" s="33"/>
      <c r="AA178" s="33"/>
      <c r="AB178" s="33"/>
      <c r="AC178" s="33"/>
    </row>
    <row r="179" spans="4:29" ht="14.85" customHeight="1">
      <c r="D179" s="8">
        <v>172</v>
      </c>
      <c r="E179" s="5"/>
      <c r="F179" s="5"/>
      <c r="G179" s="37"/>
      <c r="H179" s="37"/>
      <c r="I179" s="37"/>
      <c r="J179" s="11"/>
      <c r="K179" s="5"/>
      <c r="L179" s="4"/>
      <c r="M179" s="4"/>
      <c r="N179" s="11"/>
      <c r="O179" s="17"/>
      <c r="P179" s="12" t="str">
        <f>IF(N179="","",VLOOKUP(N179,学校番号!$B$2:$D$500,2))</f>
        <v/>
      </c>
      <c r="Q179" s="21" t="str">
        <f t="shared" si="6"/>
        <v/>
      </c>
      <c r="R179" s="18" t="str">
        <f t="shared" si="7"/>
        <v>_____</v>
      </c>
      <c r="S179" s="33"/>
      <c r="T179" s="48"/>
      <c r="U179" s="33"/>
      <c r="V179" s="33"/>
      <c r="W179" s="33"/>
      <c r="X179" s="33"/>
      <c r="Y179" s="33"/>
      <c r="Z179" s="33"/>
      <c r="AA179" s="33"/>
      <c r="AB179" s="33"/>
      <c r="AC179" s="33"/>
    </row>
    <row r="180" spans="4:29" ht="14.85" customHeight="1">
      <c r="D180" s="8">
        <v>173</v>
      </c>
      <c r="E180" s="5"/>
      <c r="F180" s="5"/>
      <c r="G180" s="37"/>
      <c r="H180" s="37"/>
      <c r="I180" s="37"/>
      <c r="J180" s="11"/>
      <c r="K180" s="5"/>
      <c r="L180" s="4"/>
      <c r="M180" s="4"/>
      <c r="N180" s="11"/>
      <c r="O180" s="17"/>
      <c r="P180" s="12" t="str">
        <f>IF(N180="","",VLOOKUP(N180,学校番号!$B$2:$D$500,2))</f>
        <v/>
      </c>
      <c r="Q180" s="21" t="str">
        <f t="shared" si="6"/>
        <v/>
      </c>
      <c r="R180" s="18" t="str">
        <f t="shared" si="7"/>
        <v>_____</v>
      </c>
      <c r="S180" s="33"/>
      <c r="T180" s="48"/>
      <c r="U180" s="33"/>
      <c r="V180" s="33"/>
      <c r="W180" s="33"/>
      <c r="X180" s="33"/>
      <c r="Y180" s="33"/>
      <c r="Z180" s="33"/>
      <c r="AA180" s="33"/>
      <c r="AB180" s="33"/>
      <c r="AC180" s="33"/>
    </row>
    <row r="181" spans="4:29" ht="14.85" customHeight="1">
      <c r="D181" s="8">
        <v>174</v>
      </c>
      <c r="E181" s="5"/>
      <c r="F181" s="5"/>
      <c r="G181" s="37"/>
      <c r="H181" s="37"/>
      <c r="I181" s="37"/>
      <c r="J181" s="11"/>
      <c r="K181" s="5"/>
      <c r="L181" s="4"/>
      <c r="M181" s="4"/>
      <c r="N181" s="11"/>
      <c r="O181" s="17"/>
      <c r="P181" s="12" t="str">
        <f>IF(N181="","",VLOOKUP(N181,学校番号!$B$2:$D$500,2))</f>
        <v/>
      </c>
      <c r="Q181" s="21" t="str">
        <f t="shared" si="6"/>
        <v/>
      </c>
      <c r="R181" s="18" t="str">
        <f t="shared" si="7"/>
        <v>_____</v>
      </c>
      <c r="S181" s="33"/>
      <c r="T181" s="48"/>
      <c r="U181" s="33"/>
      <c r="V181" s="33"/>
      <c r="W181" s="33"/>
      <c r="X181" s="33"/>
      <c r="Y181" s="33"/>
      <c r="Z181" s="33"/>
      <c r="AA181" s="33"/>
      <c r="AB181" s="33"/>
      <c r="AC181" s="33"/>
    </row>
    <row r="182" spans="4:29" ht="14.85" customHeight="1">
      <c r="D182" s="8">
        <v>175</v>
      </c>
      <c r="E182" s="5"/>
      <c r="F182" s="5"/>
      <c r="G182" s="37"/>
      <c r="H182" s="37"/>
      <c r="I182" s="37"/>
      <c r="J182" s="11"/>
      <c r="K182" s="5"/>
      <c r="L182" s="4"/>
      <c r="M182" s="4"/>
      <c r="N182" s="11"/>
      <c r="O182" s="17"/>
      <c r="P182" s="12" t="str">
        <f>IF(N182="","",VLOOKUP(N182,学校番号!$B$2:$D$500,2))</f>
        <v/>
      </c>
      <c r="Q182" s="21" t="str">
        <f t="shared" si="6"/>
        <v/>
      </c>
      <c r="R182" s="18" t="str">
        <f t="shared" si="7"/>
        <v>_____</v>
      </c>
      <c r="S182" s="33"/>
      <c r="T182" s="48"/>
      <c r="U182" s="33"/>
      <c r="V182" s="33"/>
      <c r="W182" s="33"/>
      <c r="X182" s="33"/>
      <c r="Y182" s="33"/>
      <c r="Z182" s="33"/>
      <c r="AA182" s="33"/>
      <c r="AB182" s="33"/>
      <c r="AC182" s="33"/>
    </row>
    <row r="183" spans="4:29" ht="14.85" customHeight="1">
      <c r="D183" s="8">
        <v>176</v>
      </c>
      <c r="E183" s="5"/>
      <c r="F183" s="5"/>
      <c r="G183" s="37"/>
      <c r="H183" s="37"/>
      <c r="I183" s="37"/>
      <c r="J183" s="11"/>
      <c r="K183" s="5"/>
      <c r="L183" s="4"/>
      <c r="M183" s="4"/>
      <c r="N183" s="11"/>
      <c r="O183" s="17"/>
      <c r="P183" s="12" t="str">
        <f>IF(N183="","",VLOOKUP(N183,学校番号!$B$2:$D$500,2))</f>
        <v/>
      </c>
      <c r="Q183" s="21" t="str">
        <f t="shared" si="6"/>
        <v/>
      </c>
      <c r="R183" s="18" t="str">
        <f t="shared" si="7"/>
        <v>_____</v>
      </c>
      <c r="S183" s="33"/>
      <c r="T183" s="48"/>
      <c r="U183" s="33"/>
      <c r="V183" s="33"/>
      <c r="W183" s="33"/>
      <c r="X183" s="33"/>
      <c r="Y183" s="33"/>
      <c r="Z183" s="33"/>
      <c r="AA183" s="33"/>
      <c r="AB183" s="33"/>
      <c r="AC183" s="33"/>
    </row>
    <row r="184" spans="4:29" ht="14.85" customHeight="1">
      <c r="D184" s="8">
        <v>177</v>
      </c>
      <c r="E184" s="5"/>
      <c r="F184" s="5"/>
      <c r="G184" s="37"/>
      <c r="H184" s="37"/>
      <c r="I184" s="37"/>
      <c r="J184" s="11"/>
      <c r="K184" s="5"/>
      <c r="L184" s="4"/>
      <c r="M184" s="4"/>
      <c r="N184" s="11"/>
      <c r="O184" s="17"/>
      <c r="P184" s="12" t="str">
        <f>IF(N184="","",VLOOKUP(N184,学校番号!$B$2:$D$500,2))</f>
        <v/>
      </c>
      <c r="Q184" s="21" t="str">
        <f t="shared" si="6"/>
        <v/>
      </c>
      <c r="R184" s="18" t="str">
        <f t="shared" si="7"/>
        <v>_____</v>
      </c>
      <c r="S184" s="33"/>
      <c r="T184" s="48"/>
      <c r="U184" s="33"/>
      <c r="V184" s="33"/>
      <c r="W184" s="33"/>
      <c r="X184" s="33"/>
      <c r="Y184" s="33"/>
      <c r="Z184" s="33"/>
      <c r="AA184" s="33"/>
      <c r="AB184" s="33"/>
      <c r="AC184" s="33"/>
    </row>
    <row r="185" spans="4:29" ht="14.85" customHeight="1">
      <c r="D185" s="8">
        <v>178</v>
      </c>
      <c r="E185" s="5"/>
      <c r="F185" s="5"/>
      <c r="G185" s="37"/>
      <c r="H185" s="37"/>
      <c r="I185" s="37"/>
      <c r="J185" s="11"/>
      <c r="K185" s="5"/>
      <c r="L185" s="4"/>
      <c r="M185" s="4"/>
      <c r="N185" s="11"/>
      <c r="O185" s="17"/>
      <c r="P185" s="12" t="str">
        <f>IF(N185="","",VLOOKUP(N185,学校番号!$B$2:$D$500,2))</f>
        <v/>
      </c>
      <c r="Q185" s="21" t="str">
        <f t="shared" si="6"/>
        <v/>
      </c>
      <c r="R185" s="18" t="str">
        <f t="shared" si="7"/>
        <v>_____</v>
      </c>
      <c r="S185" s="33"/>
      <c r="T185" s="48"/>
      <c r="U185" s="33"/>
      <c r="V185" s="33"/>
      <c r="W185" s="33"/>
      <c r="X185" s="33"/>
      <c r="Y185" s="33"/>
      <c r="Z185" s="33"/>
      <c r="AA185" s="33"/>
      <c r="AB185" s="33"/>
      <c r="AC185" s="33"/>
    </row>
    <row r="186" spans="4:29" ht="14.85" customHeight="1">
      <c r="D186" s="8">
        <v>179</v>
      </c>
      <c r="E186" s="5"/>
      <c r="F186" s="5"/>
      <c r="G186" s="37"/>
      <c r="H186" s="37"/>
      <c r="I186" s="37"/>
      <c r="J186" s="11"/>
      <c r="K186" s="5"/>
      <c r="L186" s="4"/>
      <c r="M186" s="4"/>
      <c r="N186" s="11"/>
      <c r="O186" s="17"/>
      <c r="P186" s="12" t="str">
        <f>IF(N186="","",VLOOKUP(N186,学校番号!$B$2:$D$500,2))</f>
        <v/>
      </c>
      <c r="Q186" s="21" t="str">
        <f t="shared" si="6"/>
        <v/>
      </c>
      <c r="R186" s="18" t="str">
        <f t="shared" si="7"/>
        <v>_____</v>
      </c>
      <c r="S186" s="33"/>
      <c r="T186" s="48"/>
      <c r="U186" s="33"/>
      <c r="V186" s="33"/>
      <c r="W186" s="33"/>
      <c r="X186" s="33"/>
      <c r="Y186" s="33"/>
      <c r="Z186" s="33"/>
      <c r="AA186" s="33"/>
      <c r="AB186" s="33"/>
      <c r="AC186" s="33"/>
    </row>
    <row r="187" spans="4:29" ht="14.85" customHeight="1">
      <c r="D187" s="8">
        <v>180</v>
      </c>
      <c r="E187" s="5"/>
      <c r="F187" s="5"/>
      <c r="G187" s="37"/>
      <c r="H187" s="37"/>
      <c r="I187" s="37"/>
      <c r="J187" s="11"/>
      <c r="K187" s="5"/>
      <c r="L187" s="4"/>
      <c r="M187" s="4"/>
      <c r="N187" s="11"/>
      <c r="O187" s="17"/>
      <c r="P187" s="12" t="str">
        <f>IF(N187="","",VLOOKUP(N187,学校番号!$B$2:$D$500,2))</f>
        <v/>
      </c>
      <c r="Q187" s="21" t="str">
        <f t="shared" si="6"/>
        <v/>
      </c>
      <c r="R187" s="18" t="str">
        <f t="shared" si="7"/>
        <v>_____</v>
      </c>
      <c r="S187" s="33"/>
      <c r="T187" s="48"/>
      <c r="U187" s="33"/>
      <c r="V187" s="33"/>
      <c r="W187" s="33"/>
      <c r="X187" s="33"/>
      <c r="Y187" s="33"/>
      <c r="Z187" s="33"/>
      <c r="AA187" s="33"/>
      <c r="AB187" s="33"/>
      <c r="AC187" s="33"/>
    </row>
    <row r="188" spans="4:29" ht="14.85" customHeight="1">
      <c r="D188" s="8">
        <v>181</v>
      </c>
      <c r="E188" s="5"/>
      <c r="F188" s="5"/>
      <c r="G188" s="37"/>
      <c r="H188" s="37"/>
      <c r="I188" s="37"/>
      <c r="J188" s="11"/>
      <c r="K188" s="5"/>
      <c r="L188" s="4"/>
      <c r="M188" s="4"/>
      <c r="N188" s="11"/>
      <c r="O188" s="17"/>
      <c r="P188" s="12" t="str">
        <f>IF(N188="","",VLOOKUP(N188,学校番号!$B$2:$D$500,2))</f>
        <v/>
      </c>
      <c r="Q188" s="21" t="str">
        <f t="shared" si="6"/>
        <v/>
      </c>
      <c r="R188" s="18" t="str">
        <f t="shared" si="7"/>
        <v>_____</v>
      </c>
      <c r="S188" s="33"/>
      <c r="T188" s="48"/>
      <c r="U188" s="33"/>
      <c r="V188" s="33"/>
      <c r="W188" s="33"/>
      <c r="X188" s="33"/>
      <c r="Y188" s="33"/>
      <c r="Z188" s="33"/>
      <c r="AA188" s="33"/>
      <c r="AB188" s="33"/>
      <c r="AC188" s="33"/>
    </row>
    <row r="189" spans="4:29" ht="14.85" customHeight="1">
      <c r="D189" s="8">
        <v>182</v>
      </c>
      <c r="E189" s="5"/>
      <c r="F189" s="5"/>
      <c r="G189" s="37"/>
      <c r="H189" s="37"/>
      <c r="I189" s="37"/>
      <c r="J189" s="11"/>
      <c r="K189" s="5"/>
      <c r="L189" s="4"/>
      <c r="M189" s="4"/>
      <c r="N189" s="11"/>
      <c r="O189" s="17"/>
      <c r="P189" s="12" t="str">
        <f>IF(N189="","",VLOOKUP(N189,学校番号!$B$2:$D$500,2))</f>
        <v/>
      </c>
      <c r="Q189" s="21" t="str">
        <f t="shared" si="6"/>
        <v/>
      </c>
      <c r="R189" s="18" t="str">
        <f t="shared" si="7"/>
        <v>_____</v>
      </c>
      <c r="S189" s="33"/>
      <c r="T189" s="48"/>
      <c r="U189" s="33"/>
      <c r="V189" s="33"/>
      <c r="W189" s="33"/>
      <c r="X189" s="33"/>
      <c r="Y189" s="33"/>
      <c r="Z189" s="33"/>
      <c r="AA189" s="33"/>
      <c r="AB189" s="33"/>
      <c r="AC189" s="33"/>
    </row>
    <row r="190" spans="4:29" ht="14.85" customHeight="1">
      <c r="D190" s="8">
        <v>183</v>
      </c>
      <c r="E190" s="5"/>
      <c r="F190" s="5"/>
      <c r="G190" s="37"/>
      <c r="H190" s="37"/>
      <c r="I190" s="37"/>
      <c r="J190" s="11"/>
      <c r="K190" s="5"/>
      <c r="L190" s="4"/>
      <c r="M190" s="4"/>
      <c r="N190" s="11"/>
      <c r="O190" s="17"/>
      <c r="P190" s="12" t="str">
        <f>IF(N190="","",VLOOKUP(N190,学校番号!$B$2:$D$500,2))</f>
        <v/>
      </c>
      <c r="Q190" s="21" t="str">
        <f t="shared" si="6"/>
        <v/>
      </c>
      <c r="R190" s="18" t="str">
        <f t="shared" si="7"/>
        <v>_____</v>
      </c>
      <c r="S190" s="33"/>
      <c r="T190" s="48"/>
      <c r="U190" s="33"/>
      <c r="V190" s="33"/>
      <c r="W190" s="33"/>
      <c r="X190" s="33"/>
      <c r="Y190" s="33"/>
      <c r="Z190" s="33"/>
      <c r="AA190" s="33"/>
      <c r="AB190" s="33"/>
      <c r="AC190" s="33"/>
    </row>
    <row r="191" spans="4:29" ht="14.85" customHeight="1">
      <c r="D191" s="8">
        <v>184</v>
      </c>
      <c r="E191" s="5"/>
      <c r="F191" s="5"/>
      <c r="G191" s="37"/>
      <c r="H191" s="37"/>
      <c r="I191" s="37"/>
      <c r="J191" s="11"/>
      <c r="K191" s="5"/>
      <c r="L191" s="4"/>
      <c r="M191" s="4"/>
      <c r="N191" s="11"/>
      <c r="O191" s="17"/>
      <c r="P191" s="12" t="str">
        <f>IF(N191="","",VLOOKUP(N191,学校番号!$B$2:$D$500,2))</f>
        <v/>
      </c>
      <c r="Q191" s="21" t="str">
        <f t="shared" si="6"/>
        <v/>
      </c>
      <c r="R191" s="18" t="str">
        <f t="shared" si="7"/>
        <v>_____</v>
      </c>
      <c r="S191" s="33"/>
      <c r="T191" s="48"/>
      <c r="U191" s="33"/>
      <c r="V191" s="33"/>
      <c r="W191" s="33"/>
      <c r="X191" s="33"/>
      <c r="Y191" s="33"/>
      <c r="Z191" s="33"/>
      <c r="AA191" s="33"/>
      <c r="AB191" s="33"/>
      <c r="AC191" s="33"/>
    </row>
    <row r="192" spans="4:29" ht="14.85" customHeight="1">
      <c r="D192" s="8">
        <v>185</v>
      </c>
      <c r="E192" s="5"/>
      <c r="F192" s="5"/>
      <c r="G192" s="37"/>
      <c r="H192" s="37"/>
      <c r="I192" s="37"/>
      <c r="J192" s="11"/>
      <c r="K192" s="5"/>
      <c r="L192" s="4"/>
      <c r="M192" s="4"/>
      <c r="N192" s="11"/>
      <c r="O192" s="17"/>
      <c r="P192" s="12" t="str">
        <f>IF(N192="","",VLOOKUP(N192,学校番号!$B$2:$D$500,2))</f>
        <v/>
      </c>
      <c r="Q192" s="21" t="str">
        <f t="shared" si="6"/>
        <v/>
      </c>
      <c r="R192" s="18" t="str">
        <f t="shared" si="7"/>
        <v>_____</v>
      </c>
      <c r="S192" s="33"/>
      <c r="T192" s="48"/>
      <c r="U192" s="33"/>
      <c r="V192" s="33"/>
      <c r="W192" s="33"/>
      <c r="X192" s="33"/>
      <c r="Y192" s="33"/>
      <c r="Z192" s="33"/>
      <c r="AA192" s="33"/>
      <c r="AB192" s="33"/>
      <c r="AC192" s="33"/>
    </row>
    <row r="193" spans="4:29" ht="14.85" customHeight="1">
      <c r="D193" s="8">
        <v>186</v>
      </c>
      <c r="E193" s="5"/>
      <c r="F193" s="5"/>
      <c r="G193" s="37"/>
      <c r="H193" s="37"/>
      <c r="I193" s="37"/>
      <c r="J193" s="11"/>
      <c r="K193" s="5"/>
      <c r="L193" s="4"/>
      <c r="M193" s="4"/>
      <c r="N193" s="11"/>
      <c r="O193" s="17"/>
      <c r="P193" s="12" t="str">
        <f>IF(N193="","",VLOOKUP(N193,学校番号!$B$2:$D$500,2))</f>
        <v/>
      </c>
      <c r="Q193" s="21" t="str">
        <f t="shared" si="6"/>
        <v/>
      </c>
      <c r="R193" s="18" t="str">
        <f t="shared" si="7"/>
        <v>_____</v>
      </c>
      <c r="S193" s="33"/>
      <c r="T193" s="48"/>
      <c r="U193" s="33"/>
      <c r="V193" s="33"/>
      <c r="W193" s="33"/>
      <c r="X193" s="33"/>
      <c r="Y193" s="33"/>
      <c r="Z193" s="33"/>
      <c r="AA193" s="33"/>
      <c r="AB193" s="33"/>
      <c r="AC193" s="33"/>
    </row>
    <row r="194" spans="4:29" ht="14.85" customHeight="1">
      <c r="D194" s="8">
        <v>187</v>
      </c>
      <c r="E194" s="5"/>
      <c r="F194" s="5"/>
      <c r="G194" s="37"/>
      <c r="H194" s="37"/>
      <c r="I194" s="37"/>
      <c r="J194" s="11"/>
      <c r="K194" s="5"/>
      <c r="L194" s="4"/>
      <c r="M194" s="4"/>
      <c r="N194" s="11"/>
      <c r="O194" s="17"/>
      <c r="P194" s="12" t="str">
        <f>IF(N194="","",VLOOKUP(N194,学校番号!$B$2:$D$500,2))</f>
        <v/>
      </c>
      <c r="Q194" s="21" t="str">
        <f t="shared" si="6"/>
        <v/>
      </c>
      <c r="R194" s="18" t="str">
        <f t="shared" si="7"/>
        <v>_____</v>
      </c>
      <c r="S194" s="33"/>
      <c r="T194" s="48"/>
      <c r="U194" s="33"/>
      <c r="V194" s="33"/>
      <c r="W194" s="33"/>
      <c r="X194" s="33"/>
      <c r="Y194" s="33"/>
      <c r="Z194" s="33"/>
      <c r="AA194" s="33"/>
      <c r="AB194" s="33"/>
      <c r="AC194" s="33"/>
    </row>
    <row r="195" spans="4:29" ht="14.85" customHeight="1">
      <c r="D195" s="8">
        <v>188</v>
      </c>
      <c r="E195" s="5"/>
      <c r="F195" s="5"/>
      <c r="G195" s="37"/>
      <c r="H195" s="37"/>
      <c r="I195" s="37"/>
      <c r="J195" s="11"/>
      <c r="K195" s="5"/>
      <c r="L195" s="4"/>
      <c r="M195" s="4"/>
      <c r="N195" s="11"/>
      <c r="O195" s="17"/>
      <c r="P195" s="12" t="str">
        <f>IF(N195="","",VLOOKUP(N195,学校番号!$B$2:$D$500,2))</f>
        <v/>
      </c>
      <c r="Q195" s="21" t="str">
        <f t="shared" si="6"/>
        <v/>
      </c>
      <c r="R195" s="18" t="str">
        <f t="shared" si="7"/>
        <v>_____</v>
      </c>
      <c r="S195" s="33"/>
      <c r="T195" s="48"/>
      <c r="U195" s="33"/>
      <c r="V195" s="33"/>
      <c r="W195" s="33"/>
      <c r="X195" s="33"/>
      <c r="Y195" s="33"/>
      <c r="Z195" s="33"/>
      <c r="AA195" s="33"/>
      <c r="AB195" s="33"/>
      <c r="AC195" s="33"/>
    </row>
    <row r="196" spans="4:29" ht="14.85" customHeight="1">
      <c r="D196" s="8">
        <v>189</v>
      </c>
      <c r="E196" s="5"/>
      <c r="F196" s="5"/>
      <c r="G196" s="37"/>
      <c r="H196" s="37"/>
      <c r="I196" s="37"/>
      <c r="J196" s="11"/>
      <c r="K196" s="5"/>
      <c r="L196" s="4"/>
      <c r="M196" s="4"/>
      <c r="N196" s="11"/>
      <c r="O196" s="17"/>
      <c r="P196" s="12" t="str">
        <f>IF(N196="","",VLOOKUP(N196,学校番号!$B$2:$D$500,2))</f>
        <v/>
      </c>
      <c r="Q196" s="21" t="str">
        <f t="shared" si="6"/>
        <v/>
      </c>
      <c r="R196" s="18" t="str">
        <f t="shared" si="7"/>
        <v>_____</v>
      </c>
      <c r="S196" s="33"/>
      <c r="T196" s="48"/>
      <c r="U196" s="33"/>
      <c r="V196" s="33"/>
      <c r="W196" s="33"/>
      <c r="X196" s="33"/>
      <c r="Y196" s="33"/>
      <c r="Z196" s="33"/>
      <c r="AA196" s="33"/>
      <c r="AB196" s="33"/>
      <c r="AC196" s="33"/>
    </row>
    <row r="197" spans="4:29" ht="14.85" customHeight="1">
      <c r="D197" s="8">
        <v>190</v>
      </c>
      <c r="E197" s="5"/>
      <c r="F197" s="5"/>
      <c r="G197" s="37"/>
      <c r="H197" s="37"/>
      <c r="I197" s="37"/>
      <c r="J197" s="11"/>
      <c r="K197" s="5"/>
      <c r="L197" s="4"/>
      <c r="M197" s="4"/>
      <c r="N197" s="11"/>
      <c r="O197" s="17"/>
      <c r="P197" s="12" t="str">
        <f>IF(N197="","",VLOOKUP(N197,学校番号!$B$2:$D$500,2))</f>
        <v/>
      </c>
      <c r="Q197" s="21" t="str">
        <f t="shared" si="6"/>
        <v/>
      </c>
      <c r="R197" s="18" t="str">
        <f t="shared" si="7"/>
        <v>_____</v>
      </c>
      <c r="S197" s="33"/>
      <c r="T197" s="48"/>
      <c r="U197" s="33"/>
      <c r="V197" s="33"/>
      <c r="W197" s="33"/>
      <c r="X197" s="33"/>
      <c r="Y197" s="33"/>
      <c r="Z197" s="33"/>
      <c r="AA197" s="33"/>
      <c r="AB197" s="33"/>
      <c r="AC197" s="33"/>
    </row>
    <row r="198" spans="4:29" ht="14.85" customHeight="1">
      <c r="D198" s="8">
        <v>191</v>
      </c>
      <c r="E198" s="5"/>
      <c r="F198" s="5"/>
      <c r="G198" s="37"/>
      <c r="H198" s="37"/>
      <c r="I198" s="37"/>
      <c r="J198" s="11"/>
      <c r="K198" s="5"/>
      <c r="L198" s="4"/>
      <c r="M198" s="4"/>
      <c r="N198" s="11"/>
      <c r="O198" s="17"/>
      <c r="P198" s="12" t="str">
        <f>IF(N198="","",VLOOKUP(N198,学校番号!$B$2:$D$500,2))</f>
        <v/>
      </c>
      <c r="Q198" s="21" t="str">
        <f t="shared" si="6"/>
        <v/>
      </c>
      <c r="R198" s="18" t="str">
        <f t="shared" si="7"/>
        <v>_____</v>
      </c>
      <c r="S198" s="33"/>
      <c r="T198" s="48"/>
      <c r="U198" s="33"/>
      <c r="V198" s="33"/>
      <c r="W198" s="33"/>
      <c r="X198" s="33"/>
      <c r="Y198" s="33"/>
      <c r="Z198" s="33"/>
      <c r="AA198" s="33"/>
      <c r="AB198" s="33"/>
      <c r="AC198" s="33"/>
    </row>
    <row r="199" spans="4:29" ht="14.85" customHeight="1">
      <c r="D199" s="8">
        <v>192</v>
      </c>
      <c r="E199" s="5"/>
      <c r="F199" s="5"/>
      <c r="G199" s="37"/>
      <c r="H199" s="37"/>
      <c r="I199" s="37"/>
      <c r="J199" s="11"/>
      <c r="K199" s="5"/>
      <c r="L199" s="4"/>
      <c r="M199" s="4"/>
      <c r="N199" s="11"/>
      <c r="O199" s="17"/>
      <c r="P199" s="12" t="str">
        <f>IF(N199="","",VLOOKUP(N199,学校番号!$B$2:$D$500,2))</f>
        <v/>
      </c>
      <c r="Q199" s="21" t="str">
        <f t="shared" si="6"/>
        <v/>
      </c>
      <c r="R199" s="18" t="str">
        <f t="shared" si="7"/>
        <v>_____</v>
      </c>
      <c r="S199" s="33"/>
      <c r="T199" s="48"/>
      <c r="U199" s="33"/>
      <c r="V199" s="33"/>
      <c r="W199" s="33"/>
      <c r="X199" s="33"/>
      <c r="Y199" s="33"/>
      <c r="Z199" s="33"/>
      <c r="AA199" s="33"/>
      <c r="AB199" s="33"/>
      <c r="AC199" s="33"/>
    </row>
    <row r="200" spans="4:29" ht="14.85" customHeight="1">
      <c r="D200" s="8">
        <v>193</v>
      </c>
      <c r="E200" s="5"/>
      <c r="F200" s="5"/>
      <c r="G200" s="37"/>
      <c r="H200" s="37"/>
      <c r="I200" s="37"/>
      <c r="J200" s="11"/>
      <c r="K200" s="5"/>
      <c r="L200" s="4"/>
      <c r="M200" s="4"/>
      <c r="N200" s="11"/>
      <c r="O200" s="17"/>
      <c r="P200" s="12" t="str">
        <f>IF(N200="","",VLOOKUP(N200,学校番号!$B$2:$D$500,2))</f>
        <v/>
      </c>
      <c r="Q200" s="21" t="str">
        <f t="shared" ref="Q200:Q207" si="8">IF(O200="","",ASC(O200)&amp;"年")</f>
        <v/>
      </c>
      <c r="R200" s="18" t="str">
        <f t="shared" si="7"/>
        <v>_____</v>
      </c>
      <c r="S200" s="33"/>
      <c r="T200" s="48"/>
      <c r="U200" s="33"/>
      <c r="V200" s="33"/>
      <c r="W200" s="33"/>
      <c r="X200" s="33"/>
      <c r="Y200" s="33"/>
      <c r="Z200" s="33"/>
      <c r="AA200" s="33"/>
      <c r="AB200" s="33"/>
      <c r="AC200" s="33"/>
    </row>
    <row r="201" spans="4:29" ht="14.85" customHeight="1">
      <c r="D201" s="8">
        <v>194</v>
      </c>
      <c r="E201" s="5"/>
      <c r="F201" s="5"/>
      <c r="G201" s="37"/>
      <c r="H201" s="37"/>
      <c r="I201" s="37"/>
      <c r="J201" s="11"/>
      <c r="K201" s="5"/>
      <c r="L201" s="4"/>
      <c r="M201" s="4"/>
      <c r="N201" s="11"/>
      <c r="O201" s="17"/>
      <c r="P201" s="12" t="str">
        <f>IF(N201="","",VLOOKUP(N201,学校番号!$B$2:$D$500,2))</f>
        <v/>
      </c>
      <c r="Q201" s="21" t="str">
        <f t="shared" si="8"/>
        <v/>
      </c>
      <c r="R201" s="18" t="str">
        <f t="shared" ref="R201:R207" si="9">N201&amp;"_"&amp;Q201&amp;"_"&amp;E201&amp;"_"&amp;G201&amp;H201&amp;I201&amp;"_"&amp;K201&amp;"_"&amp;P201</f>
        <v>_____</v>
      </c>
      <c r="S201" s="33"/>
      <c r="T201" s="48"/>
      <c r="U201" s="33"/>
      <c r="V201" s="33"/>
      <c r="W201" s="33"/>
      <c r="X201" s="33"/>
      <c r="Y201" s="33"/>
      <c r="Z201" s="33"/>
      <c r="AA201" s="33"/>
      <c r="AB201" s="33"/>
      <c r="AC201" s="33"/>
    </row>
    <row r="202" spans="4:29" ht="14.85" customHeight="1">
      <c r="D202" s="8">
        <v>195</v>
      </c>
      <c r="E202" s="5"/>
      <c r="F202" s="5"/>
      <c r="G202" s="37"/>
      <c r="H202" s="37"/>
      <c r="I202" s="37"/>
      <c r="J202" s="11"/>
      <c r="K202" s="5"/>
      <c r="L202" s="4"/>
      <c r="M202" s="4"/>
      <c r="N202" s="11"/>
      <c r="O202" s="17"/>
      <c r="P202" s="12" t="str">
        <f>IF(N202="","",VLOOKUP(N202,学校番号!$B$2:$D$500,2))</f>
        <v/>
      </c>
      <c r="Q202" s="21" t="str">
        <f t="shared" si="8"/>
        <v/>
      </c>
      <c r="R202" s="18" t="str">
        <f t="shared" si="9"/>
        <v>_____</v>
      </c>
      <c r="S202" s="33"/>
      <c r="T202" s="48"/>
      <c r="U202" s="33"/>
      <c r="V202" s="33"/>
      <c r="W202" s="33"/>
      <c r="X202" s="33"/>
      <c r="Y202" s="33"/>
      <c r="Z202" s="33"/>
      <c r="AA202" s="33"/>
      <c r="AB202" s="33"/>
      <c r="AC202" s="33"/>
    </row>
    <row r="203" spans="4:29" ht="14.85" customHeight="1">
      <c r="D203" s="8">
        <v>196</v>
      </c>
      <c r="E203" s="5"/>
      <c r="F203" s="5"/>
      <c r="G203" s="37"/>
      <c r="H203" s="37"/>
      <c r="I203" s="37"/>
      <c r="J203" s="11"/>
      <c r="K203" s="4"/>
      <c r="L203" s="4"/>
      <c r="M203" s="4"/>
      <c r="N203" s="11"/>
      <c r="O203" s="17"/>
      <c r="P203" s="12" t="str">
        <f>IF(N203="","",VLOOKUP(N203,学校番号!$B$2:$D$500,2))</f>
        <v/>
      </c>
      <c r="Q203" s="21" t="str">
        <f t="shared" si="8"/>
        <v/>
      </c>
      <c r="R203" s="18" t="str">
        <f t="shared" si="9"/>
        <v>_____</v>
      </c>
      <c r="S203" s="33"/>
      <c r="T203" s="48"/>
      <c r="U203" s="33"/>
      <c r="V203" s="33"/>
      <c r="W203" s="33"/>
      <c r="X203" s="33"/>
      <c r="Y203" s="33"/>
      <c r="Z203" s="33"/>
      <c r="AA203" s="33"/>
      <c r="AB203" s="33"/>
      <c r="AC203" s="33"/>
    </row>
    <row r="204" spans="4:29" ht="14.85" customHeight="1">
      <c r="D204" s="8">
        <v>197</v>
      </c>
      <c r="E204" s="5"/>
      <c r="F204" s="5"/>
      <c r="G204" s="37"/>
      <c r="H204" s="37"/>
      <c r="I204" s="37"/>
      <c r="J204" s="11"/>
      <c r="K204" s="4"/>
      <c r="L204" s="4"/>
      <c r="M204" s="4"/>
      <c r="N204" s="11"/>
      <c r="O204" s="17"/>
      <c r="P204" s="12" t="str">
        <f>IF(N204="","",VLOOKUP(N204,学校番号!$B$2:$D$500,2))</f>
        <v/>
      </c>
      <c r="Q204" s="21" t="str">
        <f t="shared" si="8"/>
        <v/>
      </c>
      <c r="R204" s="18" t="str">
        <f t="shared" si="9"/>
        <v>_____</v>
      </c>
      <c r="S204" s="33"/>
      <c r="T204" s="48"/>
      <c r="U204" s="33"/>
      <c r="V204" s="33"/>
      <c r="W204" s="33"/>
      <c r="X204" s="33"/>
      <c r="Y204" s="33"/>
      <c r="Z204" s="33"/>
      <c r="AA204" s="33"/>
      <c r="AB204" s="33"/>
      <c r="AC204" s="33"/>
    </row>
    <row r="205" spans="4:29" ht="14.85" customHeight="1">
      <c r="D205" s="8">
        <v>198</v>
      </c>
      <c r="E205" s="5"/>
      <c r="F205" s="5"/>
      <c r="G205" s="37"/>
      <c r="H205" s="37"/>
      <c r="I205" s="37"/>
      <c r="J205" s="11"/>
      <c r="K205" s="5"/>
      <c r="L205" s="4"/>
      <c r="M205" s="4"/>
      <c r="N205" s="11"/>
      <c r="O205" s="17"/>
      <c r="P205" s="12" t="str">
        <f>IF(N205="","",VLOOKUP(N205,学校番号!$B$2:$D$500,2))</f>
        <v/>
      </c>
      <c r="Q205" s="21" t="str">
        <f t="shared" si="8"/>
        <v/>
      </c>
      <c r="R205" s="18" t="str">
        <f t="shared" si="9"/>
        <v>_____</v>
      </c>
      <c r="S205" s="33"/>
      <c r="T205" s="48"/>
      <c r="U205" s="33"/>
      <c r="V205" s="33"/>
      <c r="W205" s="33"/>
      <c r="X205" s="33"/>
      <c r="Y205" s="33"/>
      <c r="Z205" s="33"/>
      <c r="AA205" s="33"/>
      <c r="AB205" s="33"/>
      <c r="AC205" s="33"/>
    </row>
    <row r="206" spans="4:29" ht="14.85" customHeight="1">
      <c r="D206" s="8">
        <v>199</v>
      </c>
      <c r="E206" s="5"/>
      <c r="F206" s="5"/>
      <c r="G206" s="37"/>
      <c r="H206" s="37"/>
      <c r="I206" s="37"/>
      <c r="J206" s="11"/>
      <c r="K206" s="5"/>
      <c r="L206" s="4"/>
      <c r="M206" s="4"/>
      <c r="N206" s="11"/>
      <c r="O206" s="17"/>
      <c r="P206" s="12" t="str">
        <f>IF(N206="","",VLOOKUP(N206,学校番号!$B$2:$D$500,2))</f>
        <v/>
      </c>
      <c r="Q206" s="21" t="str">
        <f t="shared" si="8"/>
        <v/>
      </c>
      <c r="R206" s="18" t="str">
        <f t="shared" si="9"/>
        <v>_____</v>
      </c>
      <c r="S206" s="33"/>
      <c r="T206" s="48"/>
      <c r="U206" s="33"/>
      <c r="V206" s="33"/>
      <c r="W206" s="33"/>
      <c r="X206" s="33"/>
      <c r="Y206" s="33"/>
      <c r="Z206" s="33"/>
      <c r="AA206" s="33"/>
      <c r="AB206" s="33"/>
      <c r="AC206" s="33"/>
    </row>
    <row r="207" spans="4:29" ht="14.85" customHeight="1">
      <c r="D207" s="8">
        <v>200</v>
      </c>
      <c r="E207" s="5"/>
      <c r="F207" s="5"/>
      <c r="G207" s="37"/>
      <c r="H207" s="37"/>
      <c r="I207" s="37"/>
      <c r="J207" s="11"/>
      <c r="K207" s="5"/>
      <c r="L207" s="4"/>
      <c r="M207" s="4"/>
      <c r="N207" s="11"/>
      <c r="O207" s="17"/>
      <c r="P207" s="12" t="str">
        <f>IF(N207="","",VLOOKUP(N207,学校番号!$B$2:$D$500,2))</f>
        <v/>
      </c>
      <c r="Q207" s="21" t="str">
        <f t="shared" si="8"/>
        <v/>
      </c>
      <c r="R207" s="18" t="str">
        <f t="shared" si="9"/>
        <v>_____</v>
      </c>
      <c r="S207" s="33"/>
      <c r="T207" s="48"/>
      <c r="U207" s="33"/>
      <c r="V207" s="33"/>
      <c r="W207" s="33"/>
      <c r="X207" s="33"/>
      <c r="Y207" s="33"/>
      <c r="Z207" s="33"/>
      <c r="AA207" s="33"/>
      <c r="AB207" s="33"/>
      <c r="AC207" s="33"/>
    </row>
  </sheetData>
  <autoFilter ref="D3:Q207" xr:uid="{0AC55F52-793E-4FB3-9595-259A4293782B}"/>
  <phoneticPr fontId="7"/>
  <printOptions gridLinesSet="0"/>
  <pageMargins left="0.59055118110236227" right="0.39370078740157483" top="0.39370078740157483" bottom="0.39370078740157483" header="0.31496062992125984" footer="0.31496062992125984"/>
  <pageSetup paperSize="9"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学校番号!$F$2:$F$5</xm:f>
          </x14:formula1>
          <xm:sqref>J4:J207</xm:sqref>
        </x14:dataValidation>
        <x14:dataValidation type="list" allowBlank="1" showInputMessage="1" showErrorMessage="1" xr:uid="{47BD8070-DC6E-4D80-AB81-68DA0D147E1B}">
          <x14:formula1>
            <xm:f>学校番号!$G$2:$G$4</xm:f>
          </x14:formula1>
          <xm:sqref>G4:G207</xm:sqref>
        </x14:dataValidation>
        <x14:dataValidation type="list" allowBlank="1" showInputMessage="1" showErrorMessage="1" xr:uid="{1246A514-8D30-445A-9A4B-988A538D919A}">
          <x14:formula1>
            <xm:f>学校番号!$H$2:$H$17</xm:f>
          </x14:formula1>
          <xm:sqref>H4:H207</xm:sqref>
        </x14:dataValidation>
        <x14:dataValidation type="list" allowBlank="1" showInputMessage="1" showErrorMessage="1" xr:uid="{4D54425F-2F8B-451E-9A69-93410310E418}">
          <x14:formula1>
            <xm:f>学校番号!$I$2:$I$3</xm:f>
          </x14:formula1>
          <xm:sqref>I4:I207</xm:sqref>
        </x14:dataValidation>
        <x14:dataValidation type="list" allowBlank="1" showInputMessage="1" showErrorMessage="1" xr:uid="{BD1784CD-7B68-4B1C-AEF1-803B3AA4F472}">
          <x14:formula1>
            <xm:f>学校番号!$J$2:$J$3</xm:f>
          </x14:formula1>
          <xm:sqref>L4:L207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DEA9B-25CA-48BF-B1C0-11C36681A586}">
  <dimension ref="A1:AE58"/>
  <sheetViews>
    <sheetView zoomScaleNormal="100" workbookViewId="0">
      <selection activeCell="Z4" sqref="Z4:AD8"/>
    </sheetView>
  </sheetViews>
  <sheetFormatPr defaultColWidth="9.140625" defaultRowHeight="18.75"/>
  <cols>
    <col min="1" max="30" width="2.85546875" style="57" customWidth="1"/>
    <col min="31" max="16384" width="9.140625" style="57"/>
  </cols>
  <sheetData>
    <row r="1" spans="1:30" ht="12" customHeight="1">
      <c r="A1" s="204" t="s">
        <v>292</v>
      </c>
      <c r="B1" s="205"/>
      <c r="C1" s="205"/>
      <c r="D1" s="205"/>
      <c r="E1" s="205"/>
      <c r="F1" s="205"/>
      <c r="G1" s="205"/>
      <c r="H1" s="205"/>
      <c r="I1" s="205"/>
      <c r="J1" s="205"/>
      <c r="K1" s="205"/>
      <c r="L1" s="209" t="s">
        <v>334</v>
      </c>
      <c r="M1" s="210"/>
      <c r="N1" s="210"/>
      <c r="O1" s="215">
        <f>IF($AB$1="","",VLOOKUP($AB$1,'1入力'!$D$4:$AC$207,11))</f>
        <v>0</v>
      </c>
      <c r="P1" s="216"/>
      <c r="Q1" s="217"/>
      <c r="R1" s="224" t="s">
        <v>398</v>
      </c>
      <c r="S1" s="225"/>
      <c r="T1" s="225"/>
      <c r="U1" s="225"/>
      <c r="V1" s="225"/>
      <c r="W1" s="225"/>
      <c r="X1" s="225"/>
      <c r="Y1" s="225"/>
      <c r="Z1" s="225"/>
      <c r="AA1" s="226"/>
      <c r="AB1" s="233">
        <v>1</v>
      </c>
      <c r="AC1" s="234"/>
      <c r="AD1" s="235"/>
    </row>
    <row r="2" spans="1:30" ht="12" customHeight="1">
      <c r="A2" s="206"/>
      <c r="B2" s="207"/>
      <c r="C2" s="207"/>
      <c r="D2" s="207"/>
      <c r="E2" s="207"/>
      <c r="F2" s="207"/>
      <c r="G2" s="207"/>
      <c r="H2" s="207"/>
      <c r="I2" s="207"/>
      <c r="J2" s="207"/>
      <c r="K2" s="207"/>
      <c r="L2" s="211"/>
      <c r="M2" s="212"/>
      <c r="N2" s="212"/>
      <c r="O2" s="218"/>
      <c r="P2" s="219"/>
      <c r="Q2" s="220"/>
      <c r="R2" s="227"/>
      <c r="S2" s="228"/>
      <c r="T2" s="228"/>
      <c r="U2" s="228"/>
      <c r="V2" s="228"/>
      <c r="W2" s="228"/>
      <c r="X2" s="228"/>
      <c r="Y2" s="228"/>
      <c r="Z2" s="228"/>
      <c r="AA2" s="229"/>
      <c r="AB2" s="236"/>
      <c r="AC2" s="237"/>
      <c r="AD2" s="238"/>
    </row>
    <row r="3" spans="1:30" ht="12" customHeight="1" thickBot="1">
      <c r="A3" s="208"/>
      <c r="B3" s="207"/>
      <c r="C3" s="207"/>
      <c r="D3" s="207"/>
      <c r="E3" s="207"/>
      <c r="F3" s="207"/>
      <c r="G3" s="207"/>
      <c r="H3" s="207"/>
      <c r="I3" s="207"/>
      <c r="J3" s="207"/>
      <c r="K3" s="207"/>
      <c r="L3" s="213"/>
      <c r="M3" s="214"/>
      <c r="N3" s="214"/>
      <c r="O3" s="221"/>
      <c r="P3" s="222"/>
      <c r="Q3" s="223"/>
      <c r="R3" s="230"/>
      <c r="S3" s="231"/>
      <c r="T3" s="231"/>
      <c r="U3" s="231"/>
      <c r="V3" s="231"/>
      <c r="W3" s="231"/>
      <c r="X3" s="231"/>
      <c r="Y3" s="231"/>
      <c r="Z3" s="231"/>
      <c r="AA3" s="232"/>
      <c r="AB3" s="239"/>
      <c r="AC3" s="240"/>
      <c r="AD3" s="241"/>
    </row>
    <row r="4" spans="1:30" ht="12" customHeight="1">
      <c r="A4" s="242" t="s">
        <v>395</v>
      </c>
      <c r="B4" s="243"/>
      <c r="C4" s="243"/>
      <c r="D4" s="243"/>
      <c r="E4" s="243"/>
      <c r="F4" s="243"/>
      <c r="G4" s="243"/>
      <c r="H4" s="243"/>
      <c r="I4" s="243"/>
      <c r="J4" s="243"/>
      <c r="K4" s="243"/>
      <c r="L4" s="243"/>
      <c r="M4" s="243"/>
      <c r="N4" s="243"/>
      <c r="O4" s="243"/>
      <c r="P4" s="243"/>
      <c r="Q4" s="243"/>
      <c r="R4" s="243"/>
      <c r="S4" s="243"/>
      <c r="T4" s="244"/>
      <c r="U4" s="248" t="s">
        <v>303</v>
      </c>
      <c r="V4" s="249"/>
      <c r="W4" s="249"/>
      <c r="X4" s="249"/>
      <c r="Y4" s="250"/>
      <c r="Z4" s="257" t="s">
        <v>304</v>
      </c>
      <c r="AA4" s="249"/>
      <c r="AB4" s="249"/>
      <c r="AC4" s="249"/>
      <c r="AD4" s="258"/>
    </row>
    <row r="5" spans="1:30" ht="12" customHeight="1" thickBot="1">
      <c r="A5" s="245"/>
      <c r="B5" s="246"/>
      <c r="C5" s="246"/>
      <c r="D5" s="246"/>
      <c r="E5" s="246"/>
      <c r="F5" s="246"/>
      <c r="G5" s="246"/>
      <c r="H5" s="246"/>
      <c r="I5" s="246"/>
      <c r="J5" s="246"/>
      <c r="K5" s="246"/>
      <c r="L5" s="246"/>
      <c r="M5" s="246"/>
      <c r="N5" s="246"/>
      <c r="O5" s="246"/>
      <c r="P5" s="246"/>
      <c r="Q5" s="246"/>
      <c r="R5" s="246"/>
      <c r="S5" s="246"/>
      <c r="T5" s="247"/>
      <c r="U5" s="251"/>
      <c r="V5" s="252"/>
      <c r="W5" s="252"/>
      <c r="X5" s="252"/>
      <c r="Y5" s="253"/>
      <c r="Z5" s="259"/>
      <c r="AA5" s="252"/>
      <c r="AB5" s="252"/>
      <c r="AC5" s="252"/>
      <c r="AD5" s="260"/>
    </row>
    <row r="6" spans="1:30" ht="12" customHeight="1">
      <c r="A6" s="165" t="s">
        <v>293</v>
      </c>
      <c r="B6" s="112"/>
      <c r="C6" s="113"/>
      <c r="D6" s="263" t="str">
        <f>IF($AB$1="","",VLOOKUP($AB$1,'1入力'!$D$4:$AC$207,13))</f>
        <v/>
      </c>
      <c r="E6" s="264"/>
      <c r="F6" s="264"/>
      <c r="G6" s="264"/>
      <c r="H6" s="264"/>
      <c r="I6" s="264"/>
      <c r="J6" s="264"/>
      <c r="K6" s="264"/>
      <c r="L6" s="264"/>
      <c r="M6" s="264"/>
      <c r="N6" s="264"/>
      <c r="O6" s="264"/>
      <c r="P6" s="265"/>
      <c r="Q6" s="263">
        <f>IF($AB$1="","",VLOOKUP($AB$1,'1入力'!$D$4:$AC$207,12))</f>
        <v>0</v>
      </c>
      <c r="R6" s="264"/>
      <c r="S6" s="143" t="s">
        <v>287</v>
      </c>
      <c r="T6" s="175"/>
      <c r="U6" s="251"/>
      <c r="V6" s="252"/>
      <c r="W6" s="252"/>
      <c r="X6" s="252"/>
      <c r="Y6" s="253"/>
      <c r="Z6" s="259"/>
      <c r="AA6" s="252"/>
      <c r="AB6" s="252"/>
      <c r="AC6" s="252"/>
      <c r="AD6" s="260"/>
    </row>
    <row r="7" spans="1:30" ht="12" customHeight="1">
      <c r="A7" s="114"/>
      <c r="B7" s="115"/>
      <c r="C7" s="116"/>
      <c r="D7" s="266"/>
      <c r="E7" s="267"/>
      <c r="F7" s="267"/>
      <c r="G7" s="267"/>
      <c r="H7" s="267"/>
      <c r="I7" s="267"/>
      <c r="J7" s="267"/>
      <c r="K7" s="267"/>
      <c r="L7" s="267"/>
      <c r="M7" s="267"/>
      <c r="N7" s="267"/>
      <c r="O7" s="267"/>
      <c r="P7" s="268"/>
      <c r="Q7" s="266"/>
      <c r="R7" s="267"/>
      <c r="S7" s="177"/>
      <c r="T7" s="178"/>
      <c r="U7" s="251"/>
      <c r="V7" s="252"/>
      <c r="W7" s="252"/>
      <c r="X7" s="252"/>
      <c r="Y7" s="253"/>
      <c r="Z7" s="259"/>
      <c r="AA7" s="252"/>
      <c r="AB7" s="252"/>
      <c r="AC7" s="252"/>
      <c r="AD7" s="260"/>
    </row>
    <row r="8" spans="1:30" ht="12" customHeight="1" thickBot="1">
      <c r="A8" s="140"/>
      <c r="B8" s="151"/>
      <c r="C8" s="141"/>
      <c r="D8" s="269"/>
      <c r="E8" s="270"/>
      <c r="F8" s="270"/>
      <c r="G8" s="270"/>
      <c r="H8" s="270"/>
      <c r="I8" s="270"/>
      <c r="J8" s="270"/>
      <c r="K8" s="270"/>
      <c r="L8" s="270"/>
      <c r="M8" s="270"/>
      <c r="N8" s="270"/>
      <c r="O8" s="270"/>
      <c r="P8" s="271"/>
      <c r="Q8" s="269"/>
      <c r="R8" s="270"/>
      <c r="S8" s="146"/>
      <c r="T8" s="272"/>
      <c r="U8" s="254"/>
      <c r="V8" s="255"/>
      <c r="W8" s="255"/>
      <c r="X8" s="255"/>
      <c r="Y8" s="256"/>
      <c r="Z8" s="261"/>
      <c r="AA8" s="255"/>
      <c r="AB8" s="255"/>
      <c r="AC8" s="255"/>
      <c r="AD8" s="262"/>
    </row>
    <row r="9" spans="1:30" ht="12" customHeight="1">
      <c r="A9" s="165" t="s">
        <v>291</v>
      </c>
      <c r="B9" s="143"/>
      <c r="C9" s="148"/>
      <c r="D9" s="127">
        <f>IF($AB$1="","",VLOOKUP($AB$1,'1入力'!$D$4:$AC$207,10))</f>
        <v>0</v>
      </c>
      <c r="E9" s="112"/>
      <c r="F9" s="112"/>
      <c r="G9" s="112"/>
      <c r="H9" s="112"/>
      <c r="I9" s="112"/>
      <c r="J9" s="112"/>
      <c r="K9" s="112"/>
      <c r="L9" s="112"/>
      <c r="M9" s="112"/>
      <c r="N9" s="112"/>
      <c r="O9" s="112"/>
      <c r="P9" s="128"/>
      <c r="Q9" s="165" t="s">
        <v>272</v>
      </c>
      <c r="R9" s="113"/>
      <c r="S9" s="174" t="str">
        <f>IF($AB$1="","",IF(VLOOKUP($AB$1,'1入力'!$D$4:$AC$207,19)="","",VLOOKUP($AB$1,'1入力'!$D$4:$AC$207,19)))</f>
        <v/>
      </c>
      <c r="T9" s="143"/>
      <c r="U9" s="143"/>
      <c r="V9" s="143"/>
      <c r="W9" s="143"/>
      <c r="X9" s="143"/>
      <c r="Y9" s="143"/>
      <c r="Z9" s="143"/>
      <c r="AA9" s="143"/>
      <c r="AB9" s="143"/>
      <c r="AC9" s="143"/>
      <c r="AD9" s="175"/>
    </row>
    <row r="10" spans="1:30" ht="12" customHeight="1">
      <c r="A10" s="171"/>
      <c r="B10" s="172"/>
      <c r="C10" s="173"/>
      <c r="D10" s="129"/>
      <c r="E10" s="130"/>
      <c r="F10" s="130"/>
      <c r="G10" s="130"/>
      <c r="H10" s="130"/>
      <c r="I10" s="130"/>
      <c r="J10" s="130"/>
      <c r="K10" s="130"/>
      <c r="L10" s="130"/>
      <c r="M10" s="130"/>
      <c r="N10" s="130"/>
      <c r="O10" s="130"/>
      <c r="P10" s="131"/>
      <c r="Q10" s="114"/>
      <c r="R10" s="116"/>
      <c r="S10" s="176"/>
      <c r="T10" s="177"/>
      <c r="U10" s="177"/>
      <c r="V10" s="177"/>
      <c r="W10" s="177"/>
      <c r="X10" s="177"/>
      <c r="Y10" s="177"/>
      <c r="Z10" s="177"/>
      <c r="AA10" s="177"/>
      <c r="AB10" s="177"/>
      <c r="AC10" s="177"/>
      <c r="AD10" s="178"/>
    </row>
    <row r="11" spans="1:30" ht="12" customHeight="1">
      <c r="A11" s="179" t="s">
        <v>286</v>
      </c>
      <c r="B11" s="154"/>
      <c r="C11" s="155"/>
      <c r="D11" s="180">
        <f>IF($AB$1="","",VLOOKUP($AB$1,'1入力'!$D$4:$AC$207,8))</f>
        <v>0</v>
      </c>
      <c r="E11" s="181"/>
      <c r="F11" s="181"/>
      <c r="G11" s="181"/>
      <c r="H11" s="181"/>
      <c r="I11" s="181"/>
      <c r="J11" s="181"/>
      <c r="K11" s="181"/>
      <c r="L11" s="181"/>
      <c r="M11" s="181"/>
      <c r="N11" s="181"/>
      <c r="O11" s="181"/>
      <c r="P11" s="182"/>
      <c r="Q11" s="186" t="s">
        <v>294</v>
      </c>
      <c r="R11" s="187"/>
      <c r="S11" s="190" t="str">
        <f>IF($AB$1="","",IF(VLOOKUP($AB$1,'1入力'!$D$4:$AC$207,20)="","",VLOOKUP($AB$1,'1入力'!$D$4:$AC$207,20)))</f>
        <v/>
      </c>
      <c r="T11" s="191"/>
      <c r="U11" s="191"/>
      <c r="V11" s="191"/>
      <c r="W11" s="191"/>
      <c r="X11" s="191"/>
      <c r="Y11" s="191"/>
      <c r="Z11" s="191"/>
      <c r="AA11" s="191"/>
      <c r="AB11" s="191"/>
      <c r="AC11" s="191"/>
      <c r="AD11" s="192"/>
    </row>
    <row r="12" spans="1:30" ht="12" customHeight="1">
      <c r="A12" s="114"/>
      <c r="B12" s="115"/>
      <c r="C12" s="116"/>
      <c r="D12" s="183"/>
      <c r="E12" s="184"/>
      <c r="F12" s="184"/>
      <c r="G12" s="184"/>
      <c r="H12" s="184"/>
      <c r="I12" s="184"/>
      <c r="J12" s="184"/>
      <c r="K12" s="184"/>
      <c r="L12" s="184"/>
      <c r="M12" s="184"/>
      <c r="N12" s="184"/>
      <c r="O12" s="184"/>
      <c r="P12" s="185"/>
      <c r="Q12" s="188"/>
      <c r="R12" s="189"/>
      <c r="S12" s="193"/>
      <c r="T12" s="194"/>
      <c r="U12" s="194"/>
      <c r="V12" s="194"/>
      <c r="W12" s="194"/>
      <c r="X12" s="194"/>
      <c r="Y12" s="194"/>
      <c r="Z12" s="194"/>
      <c r="AA12" s="194"/>
      <c r="AB12" s="194"/>
      <c r="AC12" s="194"/>
      <c r="AD12" s="195"/>
    </row>
    <row r="13" spans="1:30" ht="12" customHeight="1">
      <c r="A13" s="114"/>
      <c r="B13" s="115"/>
      <c r="C13" s="116"/>
      <c r="D13" s="183"/>
      <c r="E13" s="184"/>
      <c r="F13" s="184"/>
      <c r="G13" s="184"/>
      <c r="H13" s="184"/>
      <c r="I13" s="184"/>
      <c r="J13" s="184"/>
      <c r="K13" s="184"/>
      <c r="L13" s="184"/>
      <c r="M13" s="184"/>
      <c r="N13" s="184"/>
      <c r="O13" s="184"/>
      <c r="P13" s="185"/>
      <c r="Q13" s="114" t="s">
        <v>295</v>
      </c>
      <c r="R13" s="116"/>
      <c r="S13" s="196" t="str">
        <f>IF($AB$1="","",IF(VLOOKUP($AB$1,'1入力'!$D$4:$AC$207,16)="","",VLOOKUP($AB$1,'1入力'!$D$4:$AC$207,16)))</f>
        <v/>
      </c>
      <c r="T13" s="115"/>
      <c r="U13" s="197" t="s">
        <v>296</v>
      </c>
      <c r="V13" s="191"/>
      <c r="W13" s="187"/>
      <c r="X13" s="190" t="str">
        <f>IF($AB$1="","",IF(VLOOKUP($AB$1,'1入力'!$D$4:$AC$207,17)="","",VLOOKUP($AB$1,'1入力'!$D$4:$AC$207,17)))</f>
        <v/>
      </c>
      <c r="Y13" s="198"/>
      <c r="Z13" s="199"/>
      <c r="AA13" s="115" t="s">
        <v>273</v>
      </c>
      <c r="AB13" s="116"/>
      <c r="AC13" s="196" t="str">
        <f>IF($AB$1="","",IF(VLOOKUP($AB$1,'1入力'!$D$4:$AC$207,18)="","",VLOOKUP($AB$1,'1入力'!$D$4:$AC$207,18)))</f>
        <v/>
      </c>
      <c r="AD13" s="170"/>
    </row>
    <row r="14" spans="1:30" ht="12" customHeight="1" thickBot="1">
      <c r="A14" s="114"/>
      <c r="B14" s="115"/>
      <c r="C14" s="116"/>
      <c r="D14" s="183"/>
      <c r="E14" s="184"/>
      <c r="F14" s="184"/>
      <c r="G14" s="184"/>
      <c r="H14" s="184"/>
      <c r="I14" s="184"/>
      <c r="J14" s="184"/>
      <c r="K14" s="184"/>
      <c r="L14" s="184"/>
      <c r="M14" s="184"/>
      <c r="N14" s="184"/>
      <c r="O14" s="184"/>
      <c r="P14" s="185"/>
      <c r="Q14" s="140"/>
      <c r="R14" s="141"/>
      <c r="S14" s="150"/>
      <c r="T14" s="151"/>
      <c r="U14" s="169"/>
      <c r="V14" s="151"/>
      <c r="W14" s="141"/>
      <c r="X14" s="200"/>
      <c r="Y14" s="201"/>
      <c r="Z14" s="202"/>
      <c r="AA14" s="151"/>
      <c r="AB14" s="141"/>
      <c r="AC14" s="150"/>
      <c r="AD14" s="152"/>
    </row>
    <row r="15" spans="1:30" ht="12" customHeight="1">
      <c r="A15" s="203" t="s">
        <v>291</v>
      </c>
      <c r="B15" s="143"/>
      <c r="C15" s="148"/>
      <c r="D15" s="127">
        <f>IF($AB$1="","",VLOOKUP($AB$1,'1入力'!$D$4:$AC$207,3))</f>
        <v>0</v>
      </c>
      <c r="E15" s="112"/>
      <c r="F15" s="112"/>
      <c r="G15" s="112"/>
      <c r="H15" s="112"/>
      <c r="I15" s="112"/>
      <c r="J15" s="112"/>
      <c r="K15" s="112"/>
      <c r="L15" s="112"/>
      <c r="M15" s="112"/>
      <c r="N15" s="112"/>
      <c r="O15" s="112"/>
      <c r="P15" s="112"/>
      <c r="Q15" s="115"/>
      <c r="R15" s="115"/>
      <c r="S15" s="115"/>
      <c r="T15" s="170"/>
      <c r="U15" s="165" t="str">
        <f>IF($AB$1="","",IF(VLOOKUP($AB$1,'1入力'!$D$4:$AC$207,4)="C","〇",""))</f>
        <v/>
      </c>
      <c r="V15" s="113"/>
      <c r="W15" s="127" t="s">
        <v>297</v>
      </c>
      <c r="X15" s="112"/>
      <c r="Y15" s="166"/>
      <c r="Z15" s="112" t="str">
        <f>IF($AB$1="","",IF(VLOOKUP($AB$1,'1入力'!$D$4:$AC$207,4)="M","〇",""))</f>
        <v/>
      </c>
      <c r="AA15" s="113"/>
      <c r="AB15" s="127" t="s">
        <v>298</v>
      </c>
      <c r="AC15" s="112"/>
      <c r="AD15" s="128"/>
    </row>
    <row r="16" spans="1:30" ht="12" customHeight="1" thickBot="1">
      <c r="A16" s="171"/>
      <c r="B16" s="172"/>
      <c r="C16" s="173"/>
      <c r="D16" s="129"/>
      <c r="E16" s="130"/>
      <c r="F16" s="130"/>
      <c r="G16" s="130"/>
      <c r="H16" s="130"/>
      <c r="I16" s="130"/>
      <c r="J16" s="130"/>
      <c r="K16" s="130"/>
      <c r="L16" s="130"/>
      <c r="M16" s="130"/>
      <c r="N16" s="130"/>
      <c r="O16" s="130"/>
      <c r="P16" s="130"/>
      <c r="Q16" s="130"/>
      <c r="R16" s="130"/>
      <c r="S16" s="130"/>
      <c r="T16" s="131"/>
      <c r="U16" s="140"/>
      <c r="V16" s="141"/>
      <c r="W16" s="150"/>
      <c r="X16" s="151"/>
      <c r="Y16" s="167"/>
      <c r="Z16" s="151"/>
      <c r="AA16" s="141"/>
      <c r="AB16" s="150"/>
      <c r="AC16" s="151"/>
      <c r="AD16" s="152"/>
    </row>
    <row r="17" spans="1:31" ht="12" customHeight="1">
      <c r="A17" s="153" t="s">
        <v>290</v>
      </c>
      <c r="B17" s="154"/>
      <c r="C17" s="155"/>
      <c r="D17" s="156">
        <f>IF($AB$1="","",VLOOKUP($AB$1,'1入力'!$D$4:$AC$207,2))</f>
        <v>0</v>
      </c>
      <c r="E17" s="157"/>
      <c r="F17" s="157"/>
      <c r="G17" s="157"/>
      <c r="H17" s="157"/>
      <c r="I17" s="157"/>
      <c r="J17" s="157"/>
      <c r="K17" s="157"/>
      <c r="L17" s="157"/>
      <c r="M17" s="157"/>
      <c r="N17" s="157"/>
      <c r="O17" s="157"/>
      <c r="P17" s="157"/>
      <c r="Q17" s="157"/>
      <c r="R17" s="157"/>
      <c r="S17" s="157"/>
      <c r="T17" s="158"/>
      <c r="U17" s="165" t="str">
        <f>IF($AB$1="","",IF(VLOOKUP($AB$1,'1入力'!$D$4:$AC$207,5)=1,"〇",""))</f>
        <v/>
      </c>
      <c r="V17" s="113"/>
      <c r="W17" s="127" t="s">
        <v>301</v>
      </c>
      <c r="X17" s="112"/>
      <c r="Y17" s="166"/>
      <c r="Z17" s="168" t="str">
        <f>IF($AB$1="","",IF(VLOOKUP($AB$1,'1入力'!$D$4:$AC$207,5)&gt;1,VLOOKUP($AB$1,'1入力'!$D$4:$AC$207,5),""))</f>
        <v/>
      </c>
      <c r="AA17" s="113"/>
      <c r="AB17" s="127" t="s">
        <v>302</v>
      </c>
      <c r="AC17" s="112"/>
      <c r="AD17" s="128"/>
    </row>
    <row r="18" spans="1:31" ht="12" customHeight="1" thickBot="1">
      <c r="A18" s="114"/>
      <c r="B18" s="115"/>
      <c r="C18" s="116"/>
      <c r="D18" s="159"/>
      <c r="E18" s="160"/>
      <c r="F18" s="160"/>
      <c r="G18" s="160"/>
      <c r="H18" s="160"/>
      <c r="I18" s="160"/>
      <c r="J18" s="160"/>
      <c r="K18" s="160"/>
      <c r="L18" s="160"/>
      <c r="M18" s="160"/>
      <c r="N18" s="160"/>
      <c r="O18" s="160"/>
      <c r="P18" s="160"/>
      <c r="Q18" s="160"/>
      <c r="R18" s="160"/>
      <c r="S18" s="160"/>
      <c r="T18" s="161"/>
      <c r="U18" s="140"/>
      <c r="V18" s="141"/>
      <c r="W18" s="150"/>
      <c r="X18" s="151"/>
      <c r="Y18" s="167"/>
      <c r="Z18" s="169"/>
      <c r="AA18" s="141"/>
      <c r="AB18" s="150"/>
      <c r="AC18" s="151"/>
      <c r="AD18" s="152"/>
    </row>
    <row r="19" spans="1:31" ht="12" customHeight="1">
      <c r="A19" s="114"/>
      <c r="B19" s="115"/>
      <c r="C19" s="116"/>
      <c r="D19" s="159"/>
      <c r="E19" s="160"/>
      <c r="F19" s="160"/>
      <c r="G19" s="160"/>
      <c r="H19" s="160"/>
      <c r="I19" s="160"/>
      <c r="J19" s="160"/>
      <c r="K19" s="160"/>
      <c r="L19" s="160"/>
      <c r="M19" s="160"/>
      <c r="N19" s="160"/>
      <c r="O19" s="160"/>
      <c r="P19" s="160"/>
      <c r="Q19" s="160"/>
      <c r="R19" s="160"/>
      <c r="S19" s="160"/>
      <c r="T19" s="161"/>
      <c r="U19" s="111" t="str">
        <f>IF($AB$1="","",IF(VLOOKUP($AB$1,'1入力'!$D$4:$AC$207,6)="","〇",""))</f>
        <v>〇</v>
      </c>
      <c r="V19" s="113"/>
      <c r="W19" s="142" t="s">
        <v>299</v>
      </c>
      <c r="X19" s="143"/>
      <c r="Y19" s="144"/>
      <c r="Z19" s="143" t="str">
        <f>IF($AB$1="","",IF(VLOOKUP($AB$1,'1入力'!$D$4:$AC$207,6)="F","〇",""))</f>
        <v/>
      </c>
      <c r="AA19" s="148"/>
      <c r="AB19" s="127" t="s">
        <v>300</v>
      </c>
      <c r="AC19" s="112"/>
      <c r="AD19" s="128"/>
    </row>
    <row r="20" spans="1:31" ht="12" customHeight="1" thickBot="1">
      <c r="A20" s="140"/>
      <c r="B20" s="151"/>
      <c r="C20" s="141"/>
      <c r="D20" s="162"/>
      <c r="E20" s="163"/>
      <c r="F20" s="163"/>
      <c r="G20" s="163"/>
      <c r="H20" s="163"/>
      <c r="I20" s="163"/>
      <c r="J20" s="163"/>
      <c r="K20" s="163"/>
      <c r="L20" s="163"/>
      <c r="M20" s="163"/>
      <c r="N20" s="163"/>
      <c r="O20" s="163"/>
      <c r="P20" s="163"/>
      <c r="Q20" s="163"/>
      <c r="R20" s="163"/>
      <c r="S20" s="163"/>
      <c r="T20" s="164"/>
      <c r="U20" s="140"/>
      <c r="V20" s="141"/>
      <c r="W20" s="145"/>
      <c r="X20" s="146"/>
      <c r="Y20" s="147"/>
      <c r="Z20" s="146"/>
      <c r="AA20" s="149"/>
      <c r="AB20" s="150"/>
      <c r="AC20" s="151"/>
      <c r="AD20" s="152"/>
    </row>
    <row r="21" spans="1:31" ht="12" customHeight="1">
      <c r="A21" s="111" t="s">
        <v>289</v>
      </c>
      <c r="B21" s="112"/>
      <c r="C21" s="113"/>
      <c r="D21" s="117" t="str">
        <f>IF($AB$1="","",IF(VLOOKUP($AB$1,'1入力'!$D$4:$AC$207,26)="","",VLOOKUP($AB$1,'1入力'!$D$4:$AC$207,26)))</f>
        <v/>
      </c>
      <c r="E21" s="118"/>
      <c r="F21" s="118"/>
      <c r="G21" s="118"/>
      <c r="H21" s="118"/>
      <c r="I21" s="118"/>
      <c r="J21" s="118"/>
      <c r="K21" s="118"/>
      <c r="L21" s="118"/>
      <c r="M21" s="118"/>
      <c r="N21" s="118"/>
      <c r="O21" s="118"/>
      <c r="P21" s="118"/>
      <c r="Q21" s="118"/>
      <c r="R21" s="118"/>
      <c r="S21" s="118"/>
      <c r="T21" s="119"/>
      <c r="U21" s="123" t="s">
        <v>305</v>
      </c>
      <c r="V21" s="124"/>
      <c r="W21" s="127" t="str">
        <f>IF($AB$1="","",IF(VLOOKUP($AB$1,'1入力'!$D$4:$AC$207,25)="","",VLOOKUP($AB$1,'1入力'!$D$4:$AC$207,25)))</f>
        <v/>
      </c>
      <c r="X21" s="112"/>
      <c r="Y21" s="112"/>
      <c r="Z21" s="112"/>
      <c r="AA21" s="112"/>
      <c r="AB21" s="112"/>
      <c r="AC21" s="112"/>
      <c r="AD21" s="128"/>
    </row>
    <row r="22" spans="1:31" ht="12" customHeight="1">
      <c r="A22" s="114"/>
      <c r="B22" s="115"/>
      <c r="C22" s="116"/>
      <c r="D22" s="120"/>
      <c r="E22" s="121"/>
      <c r="F22" s="121"/>
      <c r="G22" s="121"/>
      <c r="H22" s="121"/>
      <c r="I22" s="121"/>
      <c r="J22" s="121"/>
      <c r="K22" s="121"/>
      <c r="L22" s="121"/>
      <c r="M22" s="121"/>
      <c r="N22" s="121"/>
      <c r="O22" s="121"/>
      <c r="P22" s="121"/>
      <c r="Q22" s="121"/>
      <c r="R22" s="121"/>
      <c r="S22" s="121"/>
      <c r="T22" s="122"/>
      <c r="U22" s="125"/>
      <c r="V22" s="126"/>
      <c r="W22" s="129"/>
      <c r="X22" s="130"/>
      <c r="Y22" s="130"/>
      <c r="Z22" s="130"/>
      <c r="AA22" s="130"/>
      <c r="AB22" s="130"/>
      <c r="AC22" s="130"/>
      <c r="AD22" s="131"/>
    </row>
    <row r="23" spans="1:31" ht="12" customHeight="1">
      <c r="A23" s="114"/>
      <c r="B23" s="115"/>
      <c r="C23" s="116"/>
      <c r="D23" s="120"/>
      <c r="E23" s="121"/>
      <c r="F23" s="121"/>
      <c r="G23" s="121"/>
      <c r="H23" s="121"/>
      <c r="I23" s="121"/>
      <c r="J23" s="121"/>
      <c r="K23" s="121"/>
      <c r="L23" s="121"/>
      <c r="M23" s="121"/>
      <c r="N23" s="121"/>
      <c r="O23" s="121"/>
      <c r="P23" s="121"/>
      <c r="Q23" s="121"/>
      <c r="R23" s="121"/>
      <c r="S23" s="121"/>
      <c r="T23" s="122"/>
      <c r="U23" s="132" t="s">
        <v>306</v>
      </c>
      <c r="V23" s="134" t="str">
        <f>IF($AB$1="","",IF(VLOOKUP($AB$1,'1入力'!$D$4:$AC$207,21)="","",VLOOKUP($AB$1,'1入力'!$D$4:$AC$207,21)))</f>
        <v/>
      </c>
      <c r="W23" s="135"/>
      <c r="X23" s="58"/>
      <c r="Y23" s="135" t="str">
        <f>IF($AB$1="","",IF(VLOOKUP($AB$1,'1入力'!$D$4:$AC$207,22)="","",VLOOKUP($AB$1,'1入力'!$D$4:$AC$207,22)))</f>
        <v/>
      </c>
      <c r="Z23" s="58"/>
      <c r="AA23" s="135" t="str">
        <f>IF($AB$1="","",IF(VLOOKUP($AB$1,'1入力'!$D$4:$AC$207,23)="","",VLOOKUP($AB$1,'1入力'!$D$4:$AC$207,23)))</f>
        <v/>
      </c>
      <c r="AB23" s="58"/>
      <c r="AC23" s="135" t="str">
        <f>IF($AB$1="","",IF(VLOOKUP($AB$1,'1入力'!$D$4:$AC$207,24)="","",VLOOKUP($AB$1,'1入力'!$D$4:$AC$207,24)))</f>
        <v/>
      </c>
      <c r="AD23" s="138" t="s">
        <v>307</v>
      </c>
    </row>
    <row r="24" spans="1:31" ht="12" customHeight="1" thickBot="1">
      <c r="A24" s="114"/>
      <c r="B24" s="115"/>
      <c r="C24" s="116"/>
      <c r="D24" s="120"/>
      <c r="E24" s="121"/>
      <c r="F24" s="121"/>
      <c r="G24" s="121"/>
      <c r="H24" s="121"/>
      <c r="I24" s="121"/>
      <c r="J24" s="121"/>
      <c r="K24" s="121"/>
      <c r="L24" s="121"/>
      <c r="M24" s="121"/>
      <c r="N24" s="121"/>
      <c r="O24" s="121"/>
      <c r="P24" s="121"/>
      <c r="Q24" s="121"/>
      <c r="R24" s="121"/>
      <c r="S24" s="121"/>
      <c r="T24" s="122"/>
      <c r="U24" s="133"/>
      <c r="V24" s="136"/>
      <c r="W24" s="137"/>
      <c r="X24" s="59" t="s">
        <v>287</v>
      </c>
      <c r="Y24" s="137"/>
      <c r="Z24" s="59" t="s">
        <v>274</v>
      </c>
      <c r="AA24" s="137"/>
      <c r="AB24" s="59" t="s">
        <v>275</v>
      </c>
      <c r="AC24" s="137"/>
      <c r="AD24" s="139"/>
    </row>
    <row r="25" spans="1:31" ht="12" customHeight="1">
      <c r="A25" s="81" t="s">
        <v>327</v>
      </c>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3"/>
    </row>
    <row r="26" spans="1:31" ht="12" customHeight="1">
      <c r="A26" s="84"/>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6"/>
    </row>
    <row r="27" spans="1:31" ht="12" customHeight="1" thickBot="1">
      <c r="A27" s="87"/>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9"/>
    </row>
    <row r="28" spans="1:31" ht="12" customHeight="1">
      <c r="A28" s="60"/>
      <c r="B28" s="60"/>
      <c r="C28" s="60"/>
      <c r="D28" s="60"/>
      <c r="E28" s="60"/>
      <c r="F28" s="60"/>
      <c r="G28" s="61"/>
      <c r="H28" s="61"/>
      <c r="I28" s="60"/>
      <c r="J28" s="60"/>
      <c r="K28" s="60"/>
      <c r="L28" s="60"/>
      <c r="M28" s="60"/>
      <c r="N28" s="60"/>
      <c r="O28" s="60"/>
      <c r="P28" s="60"/>
      <c r="Q28" s="60"/>
      <c r="R28" s="60"/>
      <c r="S28" s="60"/>
      <c r="T28" s="60"/>
      <c r="U28" s="60"/>
      <c r="V28" s="60"/>
      <c r="W28" s="60"/>
      <c r="X28" s="60"/>
      <c r="Y28" s="60"/>
      <c r="Z28" s="60"/>
      <c r="AA28" s="60"/>
      <c r="AB28" s="60"/>
      <c r="AC28" s="60"/>
      <c r="AD28" s="60"/>
    </row>
    <row r="29" spans="1:31" ht="12" customHeight="1">
      <c r="A29" s="60"/>
      <c r="B29" s="60"/>
      <c r="C29" s="60"/>
      <c r="D29" s="60"/>
      <c r="E29" s="60"/>
      <c r="F29" s="60"/>
      <c r="G29" s="61"/>
      <c r="H29" s="61"/>
      <c r="I29" s="60"/>
      <c r="J29" s="60"/>
      <c r="K29" s="60"/>
      <c r="L29" s="60"/>
      <c r="M29" s="60"/>
      <c r="N29" s="60"/>
      <c r="O29" s="60"/>
      <c r="P29" s="60"/>
      <c r="Q29" s="60"/>
      <c r="R29" s="60"/>
      <c r="S29" s="60"/>
      <c r="T29" s="60"/>
      <c r="U29" s="60"/>
      <c r="V29" s="60"/>
      <c r="W29" s="60"/>
      <c r="X29" s="60"/>
      <c r="Y29" s="60"/>
      <c r="Z29" s="60"/>
      <c r="AA29" s="60"/>
      <c r="AB29" s="60"/>
      <c r="AC29" s="60"/>
      <c r="AD29" s="60"/>
    </row>
    <row r="30" spans="1:31" ht="90" customHeight="1">
      <c r="A30" s="90" t="s">
        <v>396</v>
      </c>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row>
    <row r="31" spans="1:31" ht="12" customHeight="1">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row>
    <row r="32" spans="1:31" ht="5" customHeight="1">
      <c r="A32" s="91" t="s">
        <v>338</v>
      </c>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3"/>
      <c r="AE32" s="62"/>
    </row>
    <row r="33" spans="1:31" ht="5" customHeight="1">
      <c r="A33" s="94"/>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6"/>
      <c r="AE33" s="62"/>
    </row>
    <row r="34" spans="1:31" ht="5" customHeight="1">
      <c r="A34" s="94"/>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6"/>
      <c r="AE34" s="62"/>
    </row>
    <row r="35" spans="1:31" ht="5" customHeight="1">
      <c r="A35" s="94"/>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6"/>
      <c r="AE35" s="62"/>
    </row>
    <row r="36" spans="1:31" ht="5" customHeight="1">
      <c r="A36" s="94"/>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6"/>
      <c r="AE36" s="62"/>
    </row>
    <row r="37" spans="1:31" ht="5" customHeight="1">
      <c r="A37" s="94"/>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6"/>
      <c r="AE37" s="62"/>
    </row>
    <row r="38" spans="1:31" ht="5" customHeight="1">
      <c r="A38" s="94"/>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6"/>
      <c r="AE38" s="62"/>
    </row>
    <row r="39" spans="1:31" ht="5" customHeight="1">
      <c r="A39" s="94"/>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6"/>
      <c r="AE39" s="62"/>
    </row>
    <row r="40" spans="1:31" ht="5" customHeight="1">
      <c r="A40" s="94"/>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6"/>
      <c r="AE40" s="62"/>
    </row>
    <row r="41" spans="1:31" ht="5" customHeight="1">
      <c r="A41" s="94"/>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6"/>
      <c r="AE41" s="62"/>
    </row>
    <row r="42" spans="1:31" ht="5" customHeight="1">
      <c r="A42" s="94"/>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6"/>
      <c r="AE42" s="62"/>
    </row>
    <row r="43" spans="1:31" ht="5" customHeight="1" thickBot="1">
      <c r="A43" s="97"/>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9"/>
      <c r="AE43" s="62"/>
    </row>
    <row r="44" spans="1:31" ht="5" customHeight="1">
      <c r="A44" s="100" t="s">
        <v>339</v>
      </c>
      <c r="B44" s="101"/>
      <c r="C44" s="101"/>
      <c r="D44" s="101"/>
      <c r="E44" s="109">
        <f>IF($AB$1="","",VLOOKUP($AB$1,'1入力'!$D$4:$AC$207,3))</f>
        <v>0</v>
      </c>
      <c r="F44" s="109"/>
      <c r="G44" s="109"/>
      <c r="H44" s="109"/>
      <c r="I44" s="109"/>
      <c r="J44" s="109"/>
      <c r="K44" s="109"/>
      <c r="L44" s="109"/>
      <c r="M44" s="109"/>
      <c r="N44" s="109"/>
      <c r="O44" s="109"/>
      <c r="P44" s="109"/>
      <c r="Q44" s="109"/>
      <c r="R44" s="109"/>
      <c r="S44" s="109"/>
      <c r="T44" s="109"/>
      <c r="U44" s="109"/>
      <c r="V44" s="109"/>
      <c r="W44" s="109"/>
      <c r="X44" s="109" t="str">
        <f>IF($AB$1="","",IF(VLOOKUP($AB$1,'1入力'!$D$4:$AC$207,6)="",VLOOKUP($AB$1,'1入力'!$D$4:$AC$207,4)&amp;VLOOKUP($AB$1,'1入力'!$D$4:$AC$207,5),VLOOKUP($AB$1,'1入力'!$D$4:$AC$207,4)&amp;VLOOKUP($AB$1,'1入力'!$D$4:$AC$207,5)&amp;VLOOKUP($AB$1,'1入力'!$D$4:$AC$207,6)))</f>
        <v/>
      </c>
      <c r="Y44" s="109"/>
      <c r="Z44" s="109"/>
      <c r="AA44" s="101" t="s">
        <v>340</v>
      </c>
      <c r="AB44" s="101"/>
      <c r="AC44" s="101"/>
      <c r="AD44" s="106"/>
      <c r="AE44" s="62"/>
    </row>
    <row r="45" spans="1:31" ht="5" customHeight="1">
      <c r="A45" s="102"/>
      <c r="B45" s="103"/>
      <c r="C45" s="103"/>
      <c r="D45" s="103"/>
      <c r="E45" s="110"/>
      <c r="F45" s="110"/>
      <c r="G45" s="110"/>
      <c r="H45" s="110"/>
      <c r="I45" s="110"/>
      <c r="J45" s="110"/>
      <c r="K45" s="110"/>
      <c r="L45" s="110"/>
      <c r="M45" s="110"/>
      <c r="N45" s="110"/>
      <c r="O45" s="110"/>
      <c r="P45" s="110"/>
      <c r="Q45" s="110"/>
      <c r="R45" s="110"/>
      <c r="S45" s="110"/>
      <c r="T45" s="110"/>
      <c r="U45" s="110"/>
      <c r="V45" s="110"/>
      <c r="W45" s="110"/>
      <c r="X45" s="110"/>
      <c r="Y45" s="110"/>
      <c r="Z45" s="110"/>
      <c r="AA45" s="103"/>
      <c r="AB45" s="103"/>
      <c r="AC45" s="103"/>
      <c r="AD45" s="107"/>
      <c r="AE45" s="62"/>
    </row>
    <row r="46" spans="1:31" ht="5" customHeight="1">
      <c r="A46" s="102"/>
      <c r="B46" s="103"/>
      <c r="C46" s="103"/>
      <c r="D46" s="103"/>
      <c r="E46" s="110"/>
      <c r="F46" s="110"/>
      <c r="G46" s="110"/>
      <c r="H46" s="110"/>
      <c r="I46" s="110"/>
      <c r="J46" s="110"/>
      <c r="K46" s="110"/>
      <c r="L46" s="110"/>
      <c r="M46" s="110"/>
      <c r="N46" s="110"/>
      <c r="O46" s="110"/>
      <c r="P46" s="110"/>
      <c r="Q46" s="110"/>
      <c r="R46" s="110"/>
      <c r="S46" s="110"/>
      <c r="T46" s="110"/>
      <c r="U46" s="110"/>
      <c r="V46" s="110"/>
      <c r="W46" s="110"/>
      <c r="X46" s="110"/>
      <c r="Y46" s="110"/>
      <c r="Z46" s="110"/>
      <c r="AA46" s="103"/>
      <c r="AB46" s="103"/>
      <c r="AC46" s="103"/>
      <c r="AD46" s="107"/>
      <c r="AE46" s="62"/>
    </row>
    <row r="47" spans="1:31" ht="5" customHeight="1">
      <c r="A47" s="102"/>
      <c r="B47" s="103"/>
      <c r="C47" s="103"/>
      <c r="D47" s="103"/>
      <c r="E47" s="110"/>
      <c r="F47" s="110"/>
      <c r="G47" s="110"/>
      <c r="H47" s="110"/>
      <c r="I47" s="110"/>
      <c r="J47" s="110"/>
      <c r="K47" s="110"/>
      <c r="L47" s="110"/>
      <c r="M47" s="110"/>
      <c r="N47" s="110"/>
      <c r="O47" s="110"/>
      <c r="P47" s="110"/>
      <c r="Q47" s="110"/>
      <c r="R47" s="110"/>
      <c r="S47" s="110"/>
      <c r="T47" s="110"/>
      <c r="U47" s="110"/>
      <c r="V47" s="110"/>
      <c r="W47" s="110"/>
      <c r="X47" s="110"/>
      <c r="Y47" s="110"/>
      <c r="Z47" s="110"/>
      <c r="AA47" s="103"/>
      <c r="AB47" s="103"/>
      <c r="AC47" s="103"/>
      <c r="AD47" s="107"/>
      <c r="AE47" s="62"/>
    </row>
    <row r="48" spans="1:31" ht="5" customHeight="1">
      <c r="A48" s="104"/>
      <c r="B48" s="105"/>
      <c r="C48" s="105"/>
      <c r="D48" s="105"/>
      <c r="E48" s="110"/>
      <c r="F48" s="110"/>
      <c r="G48" s="110"/>
      <c r="H48" s="110"/>
      <c r="I48" s="110"/>
      <c r="J48" s="110"/>
      <c r="K48" s="110"/>
      <c r="L48" s="110"/>
      <c r="M48" s="110"/>
      <c r="N48" s="110"/>
      <c r="O48" s="110"/>
      <c r="P48" s="110"/>
      <c r="Q48" s="110"/>
      <c r="R48" s="110"/>
      <c r="S48" s="110"/>
      <c r="T48" s="110"/>
      <c r="U48" s="110"/>
      <c r="V48" s="110"/>
      <c r="W48" s="110"/>
      <c r="X48" s="110"/>
      <c r="Y48" s="110"/>
      <c r="Z48" s="110"/>
      <c r="AA48" s="105"/>
      <c r="AB48" s="105"/>
      <c r="AC48" s="105"/>
      <c r="AD48" s="108"/>
      <c r="AE48" s="62"/>
    </row>
    <row r="49" spans="1:31" ht="5" customHeight="1">
      <c r="A49" s="63"/>
      <c r="B49" s="63"/>
      <c r="C49" s="63"/>
      <c r="D49" s="63"/>
      <c r="E49" s="77">
        <f>IF($AB$1="","",VLOOKUP($AB$1,'1入力'!$D$4:$AC$207,2))</f>
        <v>0</v>
      </c>
      <c r="F49" s="78"/>
      <c r="G49" s="78"/>
      <c r="H49" s="78"/>
      <c r="I49" s="78"/>
      <c r="J49" s="78"/>
      <c r="K49" s="78"/>
      <c r="L49" s="78"/>
      <c r="M49" s="78"/>
      <c r="N49" s="78"/>
      <c r="O49" s="78"/>
      <c r="P49" s="78"/>
      <c r="Q49" s="78"/>
      <c r="R49" s="78"/>
      <c r="S49" s="78"/>
      <c r="T49" s="78"/>
      <c r="U49" s="78"/>
      <c r="V49" s="78"/>
      <c r="W49" s="78"/>
      <c r="X49" s="73" t="str">
        <f>IF($AB$1="","",VLOOKUP($AB$1,'1入力'!$D$4:$AC$207,14))</f>
        <v/>
      </c>
      <c r="Y49" s="73"/>
      <c r="Z49" s="74"/>
      <c r="AA49" s="64"/>
      <c r="AB49" s="65"/>
      <c r="AC49" s="65"/>
      <c r="AD49" s="66"/>
      <c r="AE49" s="62"/>
    </row>
    <row r="50" spans="1:31" ht="5" customHeight="1">
      <c r="A50" s="63"/>
      <c r="B50" s="63"/>
      <c r="C50" s="63"/>
      <c r="D50" s="63"/>
      <c r="E50" s="77"/>
      <c r="F50" s="78"/>
      <c r="G50" s="78"/>
      <c r="H50" s="78"/>
      <c r="I50" s="78"/>
      <c r="J50" s="78"/>
      <c r="K50" s="78"/>
      <c r="L50" s="78"/>
      <c r="M50" s="78"/>
      <c r="N50" s="78"/>
      <c r="O50" s="78"/>
      <c r="P50" s="78"/>
      <c r="Q50" s="78"/>
      <c r="R50" s="78"/>
      <c r="S50" s="78"/>
      <c r="T50" s="78"/>
      <c r="U50" s="78"/>
      <c r="V50" s="78"/>
      <c r="W50" s="78"/>
      <c r="X50" s="73"/>
      <c r="Y50" s="73"/>
      <c r="Z50" s="74"/>
      <c r="AA50" s="67"/>
      <c r="AB50" s="68"/>
      <c r="AC50" s="68"/>
      <c r="AD50" s="69"/>
      <c r="AE50" s="62"/>
    </row>
    <row r="51" spans="1:31" ht="5" customHeight="1">
      <c r="A51" s="63"/>
      <c r="B51" s="63"/>
      <c r="C51" s="63"/>
      <c r="D51" s="63"/>
      <c r="E51" s="77"/>
      <c r="F51" s="78"/>
      <c r="G51" s="78"/>
      <c r="H51" s="78"/>
      <c r="I51" s="78"/>
      <c r="J51" s="78"/>
      <c r="K51" s="78"/>
      <c r="L51" s="78"/>
      <c r="M51" s="78"/>
      <c r="N51" s="78"/>
      <c r="O51" s="78"/>
      <c r="P51" s="78"/>
      <c r="Q51" s="78"/>
      <c r="R51" s="78"/>
      <c r="S51" s="78"/>
      <c r="T51" s="78"/>
      <c r="U51" s="78"/>
      <c r="V51" s="78"/>
      <c r="W51" s="78"/>
      <c r="X51" s="73"/>
      <c r="Y51" s="73"/>
      <c r="Z51" s="74"/>
      <c r="AA51" s="67"/>
      <c r="AB51" s="68"/>
      <c r="AC51" s="68"/>
      <c r="AD51" s="69"/>
      <c r="AE51" s="62"/>
    </row>
    <row r="52" spans="1:31" ht="5" customHeight="1">
      <c r="A52" s="63"/>
      <c r="B52" s="63"/>
      <c r="C52" s="63"/>
      <c r="D52" s="63"/>
      <c r="E52" s="77"/>
      <c r="F52" s="78"/>
      <c r="G52" s="78"/>
      <c r="H52" s="78"/>
      <c r="I52" s="78"/>
      <c r="J52" s="78"/>
      <c r="K52" s="78"/>
      <c r="L52" s="78"/>
      <c r="M52" s="78"/>
      <c r="N52" s="78"/>
      <c r="O52" s="78"/>
      <c r="P52" s="78"/>
      <c r="Q52" s="78"/>
      <c r="R52" s="78"/>
      <c r="S52" s="78"/>
      <c r="T52" s="78"/>
      <c r="U52" s="78"/>
      <c r="V52" s="78"/>
      <c r="W52" s="78"/>
      <c r="X52" s="73"/>
      <c r="Y52" s="73"/>
      <c r="Z52" s="74"/>
      <c r="AA52" s="67"/>
      <c r="AB52" s="68"/>
      <c r="AC52" s="68"/>
      <c r="AD52" s="69"/>
      <c r="AE52" s="62"/>
    </row>
    <row r="53" spans="1:31" ht="5" customHeight="1">
      <c r="A53" s="63"/>
      <c r="B53" s="63"/>
      <c r="C53" s="63"/>
      <c r="D53" s="63"/>
      <c r="E53" s="77"/>
      <c r="F53" s="78"/>
      <c r="G53" s="78"/>
      <c r="H53" s="78"/>
      <c r="I53" s="78"/>
      <c r="J53" s="78"/>
      <c r="K53" s="78"/>
      <c r="L53" s="78"/>
      <c r="M53" s="78"/>
      <c r="N53" s="78"/>
      <c r="O53" s="78"/>
      <c r="P53" s="78"/>
      <c r="Q53" s="78"/>
      <c r="R53" s="78"/>
      <c r="S53" s="78"/>
      <c r="T53" s="78"/>
      <c r="U53" s="78"/>
      <c r="V53" s="78"/>
      <c r="W53" s="78"/>
      <c r="X53" s="73"/>
      <c r="Y53" s="73"/>
      <c r="Z53" s="74"/>
      <c r="AA53" s="67"/>
      <c r="AB53" s="68"/>
      <c r="AC53" s="68"/>
      <c r="AD53" s="69"/>
      <c r="AE53" s="62"/>
    </row>
    <row r="54" spans="1:31" ht="5" customHeight="1">
      <c r="A54" s="63"/>
      <c r="B54" s="63"/>
      <c r="C54" s="63"/>
      <c r="D54" s="63"/>
      <c r="E54" s="77"/>
      <c r="F54" s="78"/>
      <c r="G54" s="78"/>
      <c r="H54" s="78"/>
      <c r="I54" s="78"/>
      <c r="J54" s="78"/>
      <c r="K54" s="78"/>
      <c r="L54" s="78"/>
      <c r="M54" s="78"/>
      <c r="N54" s="78"/>
      <c r="O54" s="78"/>
      <c r="P54" s="78"/>
      <c r="Q54" s="78"/>
      <c r="R54" s="78"/>
      <c r="S54" s="78"/>
      <c r="T54" s="78"/>
      <c r="U54" s="78"/>
      <c r="V54" s="78"/>
      <c r="W54" s="78"/>
      <c r="X54" s="73"/>
      <c r="Y54" s="73"/>
      <c r="Z54" s="74"/>
      <c r="AA54" s="67"/>
      <c r="AB54" s="68"/>
      <c r="AC54" s="68"/>
      <c r="AD54" s="69"/>
      <c r="AE54" s="62"/>
    </row>
    <row r="55" spans="1:31" ht="5" customHeight="1">
      <c r="A55" s="63"/>
      <c r="B55" s="63"/>
      <c r="C55" s="63"/>
      <c r="D55" s="63"/>
      <c r="E55" s="77"/>
      <c r="F55" s="78"/>
      <c r="G55" s="78"/>
      <c r="H55" s="78"/>
      <c r="I55" s="78"/>
      <c r="J55" s="78"/>
      <c r="K55" s="78"/>
      <c r="L55" s="78"/>
      <c r="M55" s="78"/>
      <c r="N55" s="78"/>
      <c r="O55" s="78"/>
      <c r="P55" s="78"/>
      <c r="Q55" s="78"/>
      <c r="R55" s="78"/>
      <c r="S55" s="78"/>
      <c r="T55" s="78"/>
      <c r="U55" s="78"/>
      <c r="V55" s="78"/>
      <c r="W55" s="78"/>
      <c r="X55" s="73"/>
      <c r="Y55" s="73"/>
      <c r="Z55" s="74"/>
      <c r="AA55" s="67"/>
      <c r="AB55" s="68"/>
      <c r="AC55" s="68"/>
      <c r="AD55" s="69"/>
      <c r="AE55" s="62"/>
    </row>
    <row r="56" spans="1:31" ht="5" customHeight="1">
      <c r="A56" s="63"/>
      <c r="B56" s="63"/>
      <c r="C56" s="63"/>
      <c r="D56" s="63"/>
      <c r="E56" s="77"/>
      <c r="F56" s="78"/>
      <c r="G56" s="78"/>
      <c r="H56" s="78"/>
      <c r="I56" s="78"/>
      <c r="J56" s="78"/>
      <c r="K56" s="78"/>
      <c r="L56" s="78"/>
      <c r="M56" s="78"/>
      <c r="N56" s="78"/>
      <c r="O56" s="78"/>
      <c r="P56" s="78"/>
      <c r="Q56" s="78"/>
      <c r="R56" s="78"/>
      <c r="S56" s="78"/>
      <c r="T56" s="78"/>
      <c r="U56" s="78"/>
      <c r="V56" s="78"/>
      <c r="W56" s="78"/>
      <c r="X56" s="73"/>
      <c r="Y56" s="73"/>
      <c r="Z56" s="74"/>
      <c r="AA56" s="67"/>
      <c r="AB56" s="68"/>
      <c r="AC56" s="68"/>
      <c r="AD56" s="69"/>
      <c r="AE56" s="62"/>
    </row>
    <row r="57" spans="1:31" ht="5" customHeight="1">
      <c r="A57" s="63"/>
      <c r="B57" s="63"/>
      <c r="C57" s="63"/>
      <c r="D57" s="63"/>
      <c r="E57" s="77"/>
      <c r="F57" s="78"/>
      <c r="G57" s="78"/>
      <c r="H57" s="78"/>
      <c r="I57" s="78"/>
      <c r="J57" s="78"/>
      <c r="K57" s="78"/>
      <c r="L57" s="78"/>
      <c r="M57" s="78"/>
      <c r="N57" s="78"/>
      <c r="O57" s="78"/>
      <c r="P57" s="78"/>
      <c r="Q57" s="78"/>
      <c r="R57" s="78"/>
      <c r="S57" s="78"/>
      <c r="T57" s="78"/>
      <c r="U57" s="78"/>
      <c r="V57" s="78"/>
      <c r="W57" s="78"/>
      <c r="X57" s="73"/>
      <c r="Y57" s="73"/>
      <c r="Z57" s="74"/>
      <c r="AA57" s="67"/>
      <c r="AB57" s="68"/>
      <c r="AC57" s="68"/>
      <c r="AD57" s="69"/>
      <c r="AE57" s="62"/>
    </row>
    <row r="58" spans="1:31" ht="5" customHeight="1">
      <c r="A58" s="63"/>
      <c r="B58" s="63"/>
      <c r="C58" s="63"/>
      <c r="D58" s="63"/>
      <c r="E58" s="79"/>
      <c r="F58" s="80"/>
      <c r="G58" s="80"/>
      <c r="H58" s="80"/>
      <c r="I58" s="80"/>
      <c r="J58" s="80"/>
      <c r="K58" s="80"/>
      <c r="L58" s="80"/>
      <c r="M58" s="80"/>
      <c r="N58" s="80"/>
      <c r="O58" s="80"/>
      <c r="P58" s="80"/>
      <c r="Q58" s="80"/>
      <c r="R58" s="80"/>
      <c r="S58" s="80"/>
      <c r="T58" s="80"/>
      <c r="U58" s="80"/>
      <c r="V58" s="80"/>
      <c r="W58" s="80"/>
      <c r="X58" s="75"/>
      <c r="Y58" s="75"/>
      <c r="Z58" s="76"/>
      <c r="AA58" s="70"/>
      <c r="AB58" s="71"/>
      <c r="AC58" s="71"/>
      <c r="AD58" s="72"/>
      <c r="AE58" s="62"/>
    </row>
  </sheetData>
  <sheetProtection sheet="1" objects="1" scenarios="1"/>
  <mergeCells count="63">
    <mergeCell ref="A4:T5"/>
    <mergeCell ref="U4:Y8"/>
    <mergeCell ref="Z4:AD8"/>
    <mergeCell ref="A6:C8"/>
    <mergeCell ref="D6:P8"/>
    <mergeCell ref="Q6:R8"/>
    <mergeCell ref="S6:T8"/>
    <mergeCell ref="A1:K3"/>
    <mergeCell ref="L1:N3"/>
    <mergeCell ref="O1:Q3"/>
    <mergeCell ref="R1:AA3"/>
    <mergeCell ref="AB1:AD3"/>
    <mergeCell ref="A9:C10"/>
    <mergeCell ref="D9:P10"/>
    <mergeCell ref="Q9:R10"/>
    <mergeCell ref="S9:AD10"/>
    <mergeCell ref="AB15:AD16"/>
    <mergeCell ref="A11:C14"/>
    <mergeCell ref="D11:P14"/>
    <mergeCell ref="Q11:R12"/>
    <mergeCell ref="S11:AD12"/>
    <mergeCell ref="Q13:R14"/>
    <mergeCell ref="S13:T14"/>
    <mergeCell ref="U13:W14"/>
    <mergeCell ref="X13:Z14"/>
    <mergeCell ref="AA13:AB14"/>
    <mergeCell ref="AC13:AD14"/>
    <mergeCell ref="A15:C16"/>
    <mergeCell ref="D15:T16"/>
    <mergeCell ref="U15:V16"/>
    <mergeCell ref="W15:Y16"/>
    <mergeCell ref="Z15:AA16"/>
    <mergeCell ref="AB17:AD18"/>
    <mergeCell ref="U19:V20"/>
    <mergeCell ref="W19:Y20"/>
    <mergeCell ref="Z19:AA20"/>
    <mergeCell ref="AB19:AD20"/>
    <mergeCell ref="A17:C20"/>
    <mergeCell ref="D17:T20"/>
    <mergeCell ref="U17:V18"/>
    <mergeCell ref="W17:Y18"/>
    <mergeCell ref="Z17:AA18"/>
    <mergeCell ref="A21:C24"/>
    <mergeCell ref="D21:T24"/>
    <mergeCell ref="U21:V22"/>
    <mergeCell ref="W21:AD22"/>
    <mergeCell ref="U23:U24"/>
    <mergeCell ref="V23:W24"/>
    <mergeCell ref="Y23:Y24"/>
    <mergeCell ref="AA23:AA24"/>
    <mergeCell ref="AC23:AC24"/>
    <mergeCell ref="AD23:AD24"/>
    <mergeCell ref="A49:D58"/>
    <mergeCell ref="AA49:AD58"/>
    <mergeCell ref="X49:Z58"/>
    <mergeCell ref="E49:W58"/>
    <mergeCell ref="A25:AD27"/>
    <mergeCell ref="A30:AD30"/>
    <mergeCell ref="A32:AD43"/>
    <mergeCell ref="A44:D48"/>
    <mergeCell ref="AA44:AD48"/>
    <mergeCell ref="X44:Z48"/>
    <mergeCell ref="E44:W48"/>
  </mergeCells>
  <phoneticPr fontId="7"/>
  <pageMargins left="0.39370078740157483" right="0.39370078740157483" top="0.39370078740157483" bottom="0.39370078740157483" header="0.31496062992125984" footer="0.31496062992125984"/>
  <pageSetup paperSize="13" orientation="portrait" horizont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BFE8D-A377-42C0-8B89-4859B8ACDE5B}">
  <dimension ref="A1:AE58"/>
  <sheetViews>
    <sheetView zoomScale="85" zoomScaleNormal="85" workbookViewId="0">
      <selection activeCell="V23" sqref="V23:W24"/>
    </sheetView>
  </sheetViews>
  <sheetFormatPr defaultColWidth="9.140625" defaultRowHeight="18.75"/>
  <cols>
    <col min="1" max="30" width="2.85546875" style="57" customWidth="1"/>
    <col min="31" max="16384" width="9.140625" style="57"/>
  </cols>
  <sheetData>
    <row r="1" spans="1:30" ht="12" customHeight="1">
      <c r="A1" s="204" t="s">
        <v>292</v>
      </c>
      <c r="B1" s="205"/>
      <c r="C1" s="205"/>
      <c r="D1" s="205"/>
      <c r="E1" s="205"/>
      <c r="F1" s="205"/>
      <c r="G1" s="205"/>
      <c r="H1" s="205"/>
      <c r="I1" s="205"/>
      <c r="J1" s="205"/>
      <c r="K1" s="205"/>
      <c r="L1" s="209" t="s">
        <v>334</v>
      </c>
      <c r="M1" s="210"/>
      <c r="N1" s="210"/>
      <c r="O1" s="215">
        <f>IF($AB$1="","",VLOOKUP($AB$1,'1入力'!$D$4:$AC$207,11))</f>
        <v>103</v>
      </c>
      <c r="P1" s="216"/>
      <c r="Q1" s="217"/>
      <c r="R1" s="224" t="s">
        <v>398</v>
      </c>
      <c r="S1" s="225"/>
      <c r="T1" s="225"/>
      <c r="U1" s="225"/>
      <c r="V1" s="225"/>
      <c r="W1" s="225"/>
      <c r="X1" s="225"/>
      <c r="Y1" s="225"/>
      <c r="Z1" s="225"/>
      <c r="AA1" s="226"/>
      <c r="AB1" s="233" t="s">
        <v>317</v>
      </c>
      <c r="AC1" s="234"/>
      <c r="AD1" s="235"/>
    </row>
    <row r="2" spans="1:30" ht="12" customHeight="1">
      <c r="A2" s="206"/>
      <c r="B2" s="207"/>
      <c r="C2" s="207"/>
      <c r="D2" s="207"/>
      <c r="E2" s="207"/>
      <c r="F2" s="207"/>
      <c r="G2" s="207"/>
      <c r="H2" s="207"/>
      <c r="I2" s="207"/>
      <c r="J2" s="207"/>
      <c r="K2" s="207"/>
      <c r="L2" s="211"/>
      <c r="M2" s="212"/>
      <c r="N2" s="212"/>
      <c r="O2" s="218"/>
      <c r="P2" s="219"/>
      <c r="Q2" s="220"/>
      <c r="R2" s="227"/>
      <c r="S2" s="228"/>
      <c r="T2" s="228"/>
      <c r="U2" s="228"/>
      <c r="V2" s="228"/>
      <c r="W2" s="228"/>
      <c r="X2" s="228"/>
      <c r="Y2" s="228"/>
      <c r="Z2" s="228"/>
      <c r="AA2" s="229"/>
      <c r="AB2" s="236"/>
      <c r="AC2" s="237"/>
      <c r="AD2" s="238"/>
    </row>
    <row r="3" spans="1:30" ht="12" customHeight="1" thickBot="1">
      <c r="A3" s="208"/>
      <c r="B3" s="207"/>
      <c r="C3" s="207"/>
      <c r="D3" s="207"/>
      <c r="E3" s="207"/>
      <c r="F3" s="207"/>
      <c r="G3" s="207"/>
      <c r="H3" s="207"/>
      <c r="I3" s="207"/>
      <c r="J3" s="207"/>
      <c r="K3" s="207"/>
      <c r="L3" s="213"/>
      <c r="M3" s="214"/>
      <c r="N3" s="214"/>
      <c r="O3" s="221"/>
      <c r="P3" s="222"/>
      <c r="Q3" s="223"/>
      <c r="R3" s="230"/>
      <c r="S3" s="231"/>
      <c r="T3" s="231"/>
      <c r="U3" s="231"/>
      <c r="V3" s="231"/>
      <c r="W3" s="231"/>
      <c r="X3" s="231"/>
      <c r="Y3" s="231"/>
      <c r="Z3" s="231"/>
      <c r="AA3" s="232"/>
      <c r="AB3" s="239"/>
      <c r="AC3" s="240"/>
      <c r="AD3" s="241"/>
    </row>
    <row r="4" spans="1:30" ht="12" customHeight="1">
      <c r="A4" s="242" t="s">
        <v>395</v>
      </c>
      <c r="B4" s="243"/>
      <c r="C4" s="243"/>
      <c r="D4" s="243"/>
      <c r="E4" s="243"/>
      <c r="F4" s="243"/>
      <c r="G4" s="243"/>
      <c r="H4" s="243"/>
      <c r="I4" s="243"/>
      <c r="J4" s="243"/>
      <c r="K4" s="243"/>
      <c r="L4" s="243"/>
      <c r="M4" s="243"/>
      <c r="N4" s="243"/>
      <c r="O4" s="243"/>
      <c r="P4" s="243"/>
      <c r="Q4" s="243"/>
      <c r="R4" s="243"/>
      <c r="S4" s="243"/>
      <c r="T4" s="244"/>
      <c r="U4" s="248" t="s">
        <v>303</v>
      </c>
      <c r="V4" s="249"/>
      <c r="W4" s="249"/>
      <c r="X4" s="249"/>
      <c r="Y4" s="250"/>
      <c r="Z4" s="257" t="s">
        <v>304</v>
      </c>
      <c r="AA4" s="249"/>
      <c r="AB4" s="249"/>
      <c r="AC4" s="249"/>
      <c r="AD4" s="258"/>
    </row>
    <row r="5" spans="1:30" ht="12" customHeight="1" thickBot="1">
      <c r="A5" s="245"/>
      <c r="B5" s="246"/>
      <c r="C5" s="246"/>
      <c r="D5" s="246"/>
      <c r="E5" s="246"/>
      <c r="F5" s="246"/>
      <c r="G5" s="246"/>
      <c r="H5" s="246"/>
      <c r="I5" s="246"/>
      <c r="J5" s="246"/>
      <c r="K5" s="246"/>
      <c r="L5" s="246"/>
      <c r="M5" s="246"/>
      <c r="N5" s="246"/>
      <c r="O5" s="246"/>
      <c r="P5" s="246"/>
      <c r="Q5" s="246"/>
      <c r="R5" s="246"/>
      <c r="S5" s="246"/>
      <c r="T5" s="247"/>
      <c r="U5" s="251"/>
      <c r="V5" s="252"/>
      <c r="W5" s="252"/>
      <c r="X5" s="252"/>
      <c r="Y5" s="253"/>
      <c r="Z5" s="259"/>
      <c r="AA5" s="252"/>
      <c r="AB5" s="252"/>
      <c r="AC5" s="252"/>
      <c r="AD5" s="260"/>
    </row>
    <row r="6" spans="1:30" ht="12" customHeight="1">
      <c r="A6" s="165" t="s">
        <v>293</v>
      </c>
      <c r="B6" s="112"/>
      <c r="C6" s="113"/>
      <c r="D6" s="263" t="str">
        <f>IF($AB$1="","",VLOOKUP($AB$1,'1入力'!$D$4:$AC$207,13))</f>
        <v>県立東灘</v>
      </c>
      <c r="E6" s="264"/>
      <c r="F6" s="264"/>
      <c r="G6" s="264"/>
      <c r="H6" s="264"/>
      <c r="I6" s="264"/>
      <c r="J6" s="264"/>
      <c r="K6" s="264"/>
      <c r="L6" s="264"/>
      <c r="M6" s="264"/>
      <c r="N6" s="264"/>
      <c r="O6" s="264"/>
      <c r="P6" s="265"/>
      <c r="Q6" s="263">
        <f>IF($AB$1="","",VLOOKUP($AB$1,'1入力'!$D$4:$AC$207,12))</f>
        <v>3</v>
      </c>
      <c r="R6" s="264"/>
      <c r="S6" s="143" t="s">
        <v>287</v>
      </c>
      <c r="T6" s="175"/>
      <c r="U6" s="251"/>
      <c r="V6" s="252"/>
      <c r="W6" s="252"/>
      <c r="X6" s="252"/>
      <c r="Y6" s="253"/>
      <c r="Z6" s="259"/>
      <c r="AA6" s="252"/>
      <c r="AB6" s="252"/>
      <c r="AC6" s="252"/>
      <c r="AD6" s="260"/>
    </row>
    <row r="7" spans="1:30" ht="12" customHeight="1">
      <c r="A7" s="114"/>
      <c r="B7" s="115"/>
      <c r="C7" s="116"/>
      <c r="D7" s="266"/>
      <c r="E7" s="267"/>
      <c r="F7" s="267"/>
      <c r="G7" s="267"/>
      <c r="H7" s="267"/>
      <c r="I7" s="267"/>
      <c r="J7" s="267"/>
      <c r="K7" s="267"/>
      <c r="L7" s="267"/>
      <c r="M7" s="267"/>
      <c r="N7" s="267"/>
      <c r="O7" s="267"/>
      <c r="P7" s="268"/>
      <c r="Q7" s="266"/>
      <c r="R7" s="267"/>
      <c r="S7" s="177"/>
      <c r="T7" s="178"/>
      <c r="U7" s="251"/>
      <c r="V7" s="252"/>
      <c r="W7" s="252"/>
      <c r="X7" s="252"/>
      <c r="Y7" s="253"/>
      <c r="Z7" s="259"/>
      <c r="AA7" s="252"/>
      <c r="AB7" s="252"/>
      <c r="AC7" s="252"/>
      <c r="AD7" s="260"/>
    </row>
    <row r="8" spans="1:30" ht="12" customHeight="1" thickBot="1">
      <c r="A8" s="140"/>
      <c r="B8" s="151"/>
      <c r="C8" s="141"/>
      <c r="D8" s="269"/>
      <c r="E8" s="270"/>
      <c r="F8" s="270"/>
      <c r="G8" s="270"/>
      <c r="H8" s="270"/>
      <c r="I8" s="270"/>
      <c r="J8" s="270"/>
      <c r="K8" s="270"/>
      <c r="L8" s="270"/>
      <c r="M8" s="270"/>
      <c r="N8" s="270"/>
      <c r="O8" s="270"/>
      <c r="P8" s="271"/>
      <c r="Q8" s="269"/>
      <c r="R8" s="270"/>
      <c r="S8" s="146"/>
      <c r="T8" s="272"/>
      <c r="U8" s="254"/>
      <c r="V8" s="255"/>
      <c r="W8" s="255"/>
      <c r="X8" s="255"/>
      <c r="Y8" s="256"/>
      <c r="Z8" s="261"/>
      <c r="AA8" s="255"/>
      <c r="AB8" s="255"/>
      <c r="AC8" s="255"/>
      <c r="AD8" s="262"/>
    </row>
    <row r="9" spans="1:30" ht="12" customHeight="1">
      <c r="A9" s="165" t="s">
        <v>291</v>
      </c>
      <c r="B9" s="143"/>
      <c r="C9" s="148"/>
      <c r="D9" s="127" t="str">
        <f>IF($AB$1="","",VLOOKUP($AB$1,'1入力'!$D$4:$AC$207,10))</f>
        <v>ヒョウゴ　ジロウ</v>
      </c>
      <c r="E9" s="112"/>
      <c r="F9" s="112"/>
      <c r="G9" s="112"/>
      <c r="H9" s="112"/>
      <c r="I9" s="112"/>
      <c r="J9" s="112"/>
      <c r="K9" s="112"/>
      <c r="L9" s="112"/>
      <c r="M9" s="112"/>
      <c r="N9" s="112"/>
      <c r="O9" s="112"/>
      <c r="P9" s="128"/>
      <c r="Q9" s="165" t="s">
        <v>272</v>
      </c>
      <c r="R9" s="113"/>
      <c r="S9" s="174" t="str">
        <f>IF($AB$1="","",IF(VLOOKUP($AB$1,'1入力'!$D$4:$AC$207,19)="","",VLOOKUP($AB$1,'1入力'!$D$4:$AC$207,19)))</f>
        <v/>
      </c>
      <c r="T9" s="143"/>
      <c r="U9" s="143"/>
      <c r="V9" s="143"/>
      <c r="W9" s="143"/>
      <c r="X9" s="143"/>
      <c r="Y9" s="143"/>
      <c r="Z9" s="143"/>
      <c r="AA9" s="143"/>
      <c r="AB9" s="143"/>
      <c r="AC9" s="143"/>
      <c r="AD9" s="175"/>
    </row>
    <row r="10" spans="1:30" ht="12" customHeight="1">
      <c r="A10" s="171"/>
      <c r="B10" s="172"/>
      <c r="C10" s="173"/>
      <c r="D10" s="129"/>
      <c r="E10" s="130"/>
      <c r="F10" s="130"/>
      <c r="G10" s="130"/>
      <c r="H10" s="130"/>
      <c r="I10" s="130"/>
      <c r="J10" s="130"/>
      <c r="K10" s="130"/>
      <c r="L10" s="130"/>
      <c r="M10" s="130"/>
      <c r="N10" s="130"/>
      <c r="O10" s="130"/>
      <c r="P10" s="131"/>
      <c r="Q10" s="114"/>
      <c r="R10" s="116"/>
      <c r="S10" s="176"/>
      <c r="T10" s="177"/>
      <c r="U10" s="177"/>
      <c r="V10" s="177"/>
      <c r="W10" s="177"/>
      <c r="X10" s="177"/>
      <c r="Y10" s="177"/>
      <c r="Z10" s="177"/>
      <c r="AA10" s="177"/>
      <c r="AB10" s="177"/>
      <c r="AC10" s="177"/>
      <c r="AD10" s="178"/>
    </row>
    <row r="11" spans="1:30" ht="12" customHeight="1">
      <c r="A11" s="179" t="s">
        <v>286</v>
      </c>
      <c r="B11" s="154"/>
      <c r="C11" s="155"/>
      <c r="D11" s="180" t="str">
        <f>IF($AB$1="","",VLOOKUP($AB$1,'1入力'!$D$4:$AC$207,8))</f>
        <v>兵庫　次郎</v>
      </c>
      <c r="E11" s="181"/>
      <c r="F11" s="181"/>
      <c r="G11" s="181"/>
      <c r="H11" s="181"/>
      <c r="I11" s="181"/>
      <c r="J11" s="181"/>
      <c r="K11" s="181"/>
      <c r="L11" s="181"/>
      <c r="M11" s="181"/>
      <c r="N11" s="181"/>
      <c r="O11" s="181"/>
      <c r="P11" s="182"/>
      <c r="Q11" s="186" t="s">
        <v>294</v>
      </c>
      <c r="R11" s="187"/>
      <c r="S11" s="190" t="str">
        <f>IF($AB$1="","",IF(VLOOKUP($AB$1,'1入力'!$D$4:$AC$207,20)="","",VLOOKUP($AB$1,'1入力'!$D$4:$AC$207,20)))</f>
        <v/>
      </c>
      <c r="T11" s="191"/>
      <c r="U11" s="191"/>
      <c r="V11" s="191"/>
      <c r="W11" s="191"/>
      <c r="X11" s="191"/>
      <c r="Y11" s="191"/>
      <c r="Z11" s="191"/>
      <c r="AA11" s="191"/>
      <c r="AB11" s="191"/>
      <c r="AC11" s="191"/>
      <c r="AD11" s="192"/>
    </row>
    <row r="12" spans="1:30" ht="12" customHeight="1">
      <c r="A12" s="114"/>
      <c r="B12" s="115"/>
      <c r="C12" s="116"/>
      <c r="D12" s="183"/>
      <c r="E12" s="184"/>
      <c r="F12" s="184"/>
      <c r="G12" s="184"/>
      <c r="H12" s="184"/>
      <c r="I12" s="184"/>
      <c r="J12" s="184"/>
      <c r="K12" s="184"/>
      <c r="L12" s="184"/>
      <c r="M12" s="184"/>
      <c r="N12" s="184"/>
      <c r="O12" s="184"/>
      <c r="P12" s="185"/>
      <c r="Q12" s="188"/>
      <c r="R12" s="189"/>
      <c r="S12" s="193"/>
      <c r="T12" s="194"/>
      <c r="U12" s="194"/>
      <c r="V12" s="194"/>
      <c r="W12" s="194"/>
      <c r="X12" s="194"/>
      <c r="Y12" s="194"/>
      <c r="Z12" s="194"/>
      <c r="AA12" s="194"/>
      <c r="AB12" s="194"/>
      <c r="AC12" s="194"/>
      <c r="AD12" s="195"/>
    </row>
    <row r="13" spans="1:30" ht="12" customHeight="1">
      <c r="A13" s="114"/>
      <c r="B13" s="115"/>
      <c r="C13" s="116"/>
      <c r="D13" s="183"/>
      <c r="E13" s="184"/>
      <c r="F13" s="184"/>
      <c r="G13" s="184"/>
      <c r="H13" s="184"/>
      <c r="I13" s="184"/>
      <c r="J13" s="184"/>
      <c r="K13" s="184"/>
      <c r="L13" s="184"/>
      <c r="M13" s="184"/>
      <c r="N13" s="184"/>
      <c r="O13" s="184"/>
      <c r="P13" s="185"/>
      <c r="Q13" s="114" t="s">
        <v>295</v>
      </c>
      <c r="R13" s="116"/>
      <c r="S13" s="196" t="str">
        <f>IF($AB$1="","",IF(VLOOKUP($AB$1,'1入力'!$D$4:$AC$207,16)="","",VLOOKUP($AB$1,'1入力'!$D$4:$AC$207,16)))</f>
        <v/>
      </c>
      <c r="T13" s="115"/>
      <c r="U13" s="197" t="s">
        <v>296</v>
      </c>
      <c r="V13" s="191"/>
      <c r="W13" s="187"/>
      <c r="X13" s="190" t="str">
        <f>IF($AB$1="","",IF(VLOOKUP($AB$1,'1入力'!$D$4:$AC$207,17)="","",VLOOKUP($AB$1,'1入力'!$D$4:$AC$207,17)))</f>
        <v/>
      </c>
      <c r="Y13" s="198"/>
      <c r="Z13" s="199"/>
      <c r="AA13" s="115" t="s">
        <v>273</v>
      </c>
      <c r="AB13" s="116"/>
      <c r="AC13" s="196" t="str">
        <f>IF($AB$1="","",IF(VLOOKUP($AB$1,'1入力'!$D$4:$AC$207,18)="","",VLOOKUP($AB$1,'1入力'!$D$4:$AC$207,18)))</f>
        <v/>
      </c>
      <c r="AD13" s="170"/>
    </row>
    <row r="14" spans="1:30" ht="12" customHeight="1" thickBot="1">
      <c r="A14" s="114"/>
      <c r="B14" s="115"/>
      <c r="C14" s="116"/>
      <c r="D14" s="183"/>
      <c r="E14" s="184"/>
      <c r="F14" s="184"/>
      <c r="G14" s="184"/>
      <c r="H14" s="184"/>
      <c r="I14" s="184"/>
      <c r="J14" s="184"/>
      <c r="K14" s="184"/>
      <c r="L14" s="184"/>
      <c r="M14" s="184"/>
      <c r="N14" s="184"/>
      <c r="O14" s="184"/>
      <c r="P14" s="185"/>
      <c r="Q14" s="140"/>
      <c r="R14" s="141"/>
      <c r="S14" s="150"/>
      <c r="T14" s="151"/>
      <c r="U14" s="169"/>
      <c r="V14" s="151"/>
      <c r="W14" s="141"/>
      <c r="X14" s="200"/>
      <c r="Y14" s="201"/>
      <c r="Z14" s="202"/>
      <c r="AA14" s="151"/>
      <c r="AB14" s="141"/>
      <c r="AC14" s="150"/>
      <c r="AD14" s="152"/>
    </row>
    <row r="15" spans="1:30" ht="12" customHeight="1">
      <c r="A15" s="203" t="s">
        <v>291</v>
      </c>
      <c r="B15" s="143"/>
      <c r="C15" s="148"/>
      <c r="D15" s="127" t="str">
        <f>IF($AB$1="","",VLOOKUP($AB$1,'1入力'!$D$4:$AC$207,3))</f>
        <v>フユノユキヤマ</v>
      </c>
      <c r="E15" s="112"/>
      <c r="F15" s="112"/>
      <c r="G15" s="112"/>
      <c r="H15" s="112"/>
      <c r="I15" s="112"/>
      <c r="J15" s="112"/>
      <c r="K15" s="112"/>
      <c r="L15" s="112"/>
      <c r="M15" s="112"/>
      <c r="N15" s="112"/>
      <c r="O15" s="112"/>
      <c r="P15" s="112"/>
      <c r="Q15" s="115"/>
      <c r="R15" s="115"/>
      <c r="S15" s="115"/>
      <c r="T15" s="170"/>
      <c r="U15" s="165" t="str">
        <f>IF($AB$1="","",IF(VLOOKUP($AB$1,'1入力'!$D$4:$AC$207,4)="C","〇",""))</f>
        <v>〇</v>
      </c>
      <c r="V15" s="113"/>
      <c r="W15" s="127" t="s">
        <v>297</v>
      </c>
      <c r="X15" s="112"/>
      <c r="Y15" s="166"/>
      <c r="Z15" s="112" t="str">
        <f>IF($AB$1="","",IF(VLOOKUP($AB$1,'1入力'!$D$4:$AC$207,4)="M","〇",""))</f>
        <v/>
      </c>
      <c r="AA15" s="113"/>
      <c r="AB15" s="127" t="s">
        <v>298</v>
      </c>
      <c r="AC15" s="112"/>
      <c r="AD15" s="128"/>
    </row>
    <row r="16" spans="1:30" ht="12" customHeight="1" thickBot="1">
      <c r="A16" s="171"/>
      <c r="B16" s="172"/>
      <c r="C16" s="173"/>
      <c r="D16" s="129"/>
      <c r="E16" s="130"/>
      <c r="F16" s="130"/>
      <c r="G16" s="130"/>
      <c r="H16" s="130"/>
      <c r="I16" s="130"/>
      <c r="J16" s="130"/>
      <c r="K16" s="130"/>
      <c r="L16" s="130"/>
      <c r="M16" s="130"/>
      <c r="N16" s="130"/>
      <c r="O16" s="130"/>
      <c r="P16" s="130"/>
      <c r="Q16" s="130"/>
      <c r="R16" s="130"/>
      <c r="S16" s="130"/>
      <c r="T16" s="131"/>
      <c r="U16" s="140"/>
      <c r="V16" s="141"/>
      <c r="W16" s="150"/>
      <c r="X16" s="151"/>
      <c r="Y16" s="167"/>
      <c r="Z16" s="151"/>
      <c r="AA16" s="141"/>
      <c r="AB16" s="150"/>
      <c r="AC16" s="151"/>
      <c r="AD16" s="152"/>
    </row>
    <row r="17" spans="1:31" ht="12" customHeight="1">
      <c r="A17" s="153" t="s">
        <v>290</v>
      </c>
      <c r="B17" s="154"/>
      <c r="C17" s="155"/>
      <c r="D17" s="156" t="str">
        <f>IF($AB$1="","",VLOOKUP($AB$1,'1入力'!$D$4:$AC$207,2))</f>
        <v>冬の雪山</v>
      </c>
      <c r="E17" s="157"/>
      <c r="F17" s="157"/>
      <c r="G17" s="157"/>
      <c r="H17" s="157"/>
      <c r="I17" s="157"/>
      <c r="J17" s="157"/>
      <c r="K17" s="157"/>
      <c r="L17" s="157"/>
      <c r="M17" s="157"/>
      <c r="N17" s="157"/>
      <c r="O17" s="157"/>
      <c r="P17" s="157"/>
      <c r="Q17" s="157"/>
      <c r="R17" s="157"/>
      <c r="S17" s="157"/>
      <c r="T17" s="158"/>
      <c r="U17" s="165" t="str">
        <f>IF($AB$1="","",IF(VLOOKUP($AB$1,'1入力'!$D$4:$AC$207,5)=1,"〇",""))</f>
        <v/>
      </c>
      <c r="V17" s="113"/>
      <c r="W17" s="127" t="s">
        <v>301</v>
      </c>
      <c r="X17" s="112"/>
      <c r="Y17" s="166"/>
      <c r="Z17" s="168">
        <f>IF($AB$1="","",IF(VLOOKUP($AB$1,'1入力'!$D$4:$AC$207,5)&gt;1,VLOOKUP($AB$1,'1入力'!$D$4:$AC$207,5),""))</f>
        <v>4</v>
      </c>
      <c r="AA17" s="113"/>
      <c r="AB17" s="127" t="s">
        <v>302</v>
      </c>
      <c r="AC17" s="112"/>
      <c r="AD17" s="128"/>
    </row>
    <row r="18" spans="1:31" ht="12" customHeight="1" thickBot="1">
      <c r="A18" s="114"/>
      <c r="B18" s="115"/>
      <c r="C18" s="116"/>
      <c r="D18" s="159"/>
      <c r="E18" s="160"/>
      <c r="F18" s="160"/>
      <c r="G18" s="160"/>
      <c r="H18" s="160"/>
      <c r="I18" s="160"/>
      <c r="J18" s="160"/>
      <c r="K18" s="160"/>
      <c r="L18" s="160"/>
      <c r="M18" s="160"/>
      <c r="N18" s="160"/>
      <c r="O18" s="160"/>
      <c r="P18" s="160"/>
      <c r="Q18" s="160"/>
      <c r="R18" s="160"/>
      <c r="S18" s="160"/>
      <c r="T18" s="161"/>
      <c r="U18" s="140"/>
      <c r="V18" s="141"/>
      <c r="W18" s="150"/>
      <c r="X18" s="151"/>
      <c r="Y18" s="167"/>
      <c r="Z18" s="169"/>
      <c r="AA18" s="141"/>
      <c r="AB18" s="150"/>
      <c r="AC18" s="151"/>
      <c r="AD18" s="152"/>
    </row>
    <row r="19" spans="1:31" ht="12" customHeight="1">
      <c r="A19" s="114"/>
      <c r="B19" s="115"/>
      <c r="C19" s="116"/>
      <c r="D19" s="159"/>
      <c r="E19" s="160"/>
      <c r="F19" s="160"/>
      <c r="G19" s="160"/>
      <c r="H19" s="160"/>
      <c r="I19" s="160"/>
      <c r="J19" s="160"/>
      <c r="K19" s="160"/>
      <c r="L19" s="160"/>
      <c r="M19" s="160"/>
      <c r="N19" s="160"/>
      <c r="O19" s="160"/>
      <c r="P19" s="160"/>
      <c r="Q19" s="160"/>
      <c r="R19" s="160"/>
      <c r="S19" s="160"/>
      <c r="T19" s="161"/>
      <c r="U19" s="111" t="str">
        <f>IF($AB$1="","",IF(VLOOKUP($AB$1,'1入力'!$D$4:$AC$207,6)="","〇",""))</f>
        <v>〇</v>
      </c>
      <c r="V19" s="113"/>
      <c r="W19" s="142" t="s">
        <v>299</v>
      </c>
      <c r="X19" s="143"/>
      <c r="Y19" s="144"/>
      <c r="Z19" s="143" t="str">
        <f>IF($AB$1="","",IF(VLOOKUP($AB$1,'1入力'!$D$4:$AC$207,6)="F","〇",""))</f>
        <v/>
      </c>
      <c r="AA19" s="148"/>
      <c r="AB19" s="127" t="s">
        <v>300</v>
      </c>
      <c r="AC19" s="112"/>
      <c r="AD19" s="128"/>
    </row>
    <row r="20" spans="1:31" ht="12" customHeight="1" thickBot="1">
      <c r="A20" s="140"/>
      <c r="B20" s="151"/>
      <c r="C20" s="141"/>
      <c r="D20" s="162"/>
      <c r="E20" s="163"/>
      <c r="F20" s="163"/>
      <c r="G20" s="163"/>
      <c r="H20" s="163"/>
      <c r="I20" s="163"/>
      <c r="J20" s="163"/>
      <c r="K20" s="163"/>
      <c r="L20" s="163"/>
      <c r="M20" s="163"/>
      <c r="N20" s="163"/>
      <c r="O20" s="163"/>
      <c r="P20" s="163"/>
      <c r="Q20" s="163"/>
      <c r="R20" s="163"/>
      <c r="S20" s="163"/>
      <c r="T20" s="164"/>
      <c r="U20" s="140"/>
      <c r="V20" s="141"/>
      <c r="W20" s="145"/>
      <c r="X20" s="146"/>
      <c r="Y20" s="147"/>
      <c r="Z20" s="146"/>
      <c r="AA20" s="149"/>
      <c r="AB20" s="150"/>
      <c r="AC20" s="151"/>
      <c r="AD20" s="152"/>
    </row>
    <row r="21" spans="1:31" ht="12" customHeight="1">
      <c r="A21" s="111" t="s">
        <v>289</v>
      </c>
      <c r="B21" s="112"/>
      <c r="C21" s="113"/>
      <c r="D21" s="117" t="str">
        <f>IF($AB$1="","",IF(VLOOKUP($AB$1,'1入力'!$D$4:$AC$207,26)="","",VLOOKUP($AB$1,'1入力'!$D$4:$AC$207,26)))</f>
        <v/>
      </c>
      <c r="E21" s="118"/>
      <c r="F21" s="118"/>
      <c r="G21" s="118"/>
      <c r="H21" s="118"/>
      <c r="I21" s="118"/>
      <c r="J21" s="118"/>
      <c r="K21" s="118"/>
      <c r="L21" s="118"/>
      <c r="M21" s="118"/>
      <c r="N21" s="118"/>
      <c r="O21" s="118"/>
      <c r="P21" s="118"/>
      <c r="Q21" s="118"/>
      <c r="R21" s="118"/>
      <c r="S21" s="118"/>
      <c r="T21" s="119"/>
      <c r="U21" s="123" t="s">
        <v>305</v>
      </c>
      <c r="V21" s="124"/>
      <c r="W21" s="127" t="str">
        <f>IF($AB$1="","",IF(VLOOKUP($AB$1,'1入力'!$D$4:$AC$207,25)="","",VLOOKUP($AB$1,'1入力'!$D$4:$AC$207,25)))</f>
        <v/>
      </c>
      <c r="X21" s="112"/>
      <c r="Y21" s="112"/>
      <c r="Z21" s="112"/>
      <c r="AA21" s="112"/>
      <c r="AB21" s="112"/>
      <c r="AC21" s="112"/>
      <c r="AD21" s="128"/>
    </row>
    <row r="22" spans="1:31" ht="12" customHeight="1">
      <c r="A22" s="114"/>
      <c r="B22" s="115"/>
      <c r="C22" s="116"/>
      <c r="D22" s="120"/>
      <c r="E22" s="121"/>
      <c r="F22" s="121"/>
      <c r="G22" s="121"/>
      <c r="H22" s="121"/>
      <c r="I22" s="121"/>
      <c r="J22" s="121"/>
      <c r="K22" s="121"/>
      <c r="L22" s="121"/>
      <c r="M22" s="121"/>
      <c r="N22" s="121"/>
      <c r="O22" s="121"/>
      <c r="P22" s="121"/>
      <c r="Q22" s="121"/>
      <c r="R22" s="121"/>
      <c r="S22" s="121"/>
      <c r="T22" s="122"/>
      <c r="U22" s="125"/>
      <c r="V22" s="126"/>
      <c r="W22" s="129"/>
      <c r="X22" s="130"/>
      <c r="Y22" s="130"/>
      <c r="Z22" s="130"/>
      <c r="AA22" s="130"/>
      <c r="AB22" s="130"/>
      <c r="AC22" s="130"/>
      <c r="AD22" s="131"/>
    </row>
    <row r="23" spans="1:31" ht="12" customHeight="1">
      <c r="A23" s="114"/>
      <c r="B23" s="115"/>
      <c r="C23" s="116"/>
      <c r="D23" s="120"/>
      <c r="E23" s="121"/>
      <c r="F23" s="121"/>
      <c r="G23" s="121"/>
      <c r="H23" s="121"/>
      <c r="I23" s="121"/>
      <c r="J23" s="121"/>
      <c r="K23" s="121"/>
      <c r="L23" s="121"/>
      <c r="M23" s="121"/>
      <c r="N23" s="121"/>
      <c r="O23" s="121"/>
      <c r="P23" s="121"/>
      <c r="Q23" s="121"/>
      <c r="R23" s="121"/>
      <c r="S23" s="121"/>
      <c r="T23" s="122"/>
      <c r="U23" s="132" t="s">
        <v>306</v>
      </c>
      <c r="V23" s="134" t="str">
        <f>IF($AB$1="","",IF(VLOOKUP($AB$1,'1入力'!$D$4:$AC$207,21)="","",VLOOKUP($AB$1,'1入力'!$D$4:$AC$207,21)))</f>
        <v/>
      </c>
      <c r="W23" s="135"/>
      <c r="X23" s="58"/>
      <c r="Y23" s="135" t="str">
        <f>IF($AB$1="","",IF(VLOOKUP($AB$1,'1入力'!$D$4:$AC$207,22)="","",VLOOKUP($AB$1,'1入力'!$D$4:$AC$207,22)))</f>
        <v/>
      </c>
      <c r="Z23" s="58"/>
      <c r="AA23" s="135" t="str">
        <f>IF($AB$1="","",IF(VLOOKUP($AB$1,'1入力'!$D$4:$AC$207,23)="","",VLOOKUP($AB$1,'1入力'!$D$4:$AC$207,23)))</f>
        <v/>
      </c>
      <c r="AB23" s="58"/>
      <c r="AC23" s="135" t="str">
        <f>IF($AB$1="","",IF(VLOOKUP($AB$1,'1入力'!$D$4:$AC$207,24)="","",VLOOKUP($AB$1,'1入力'!$D$4:$AC$207,24)))</f>
        <v/>
      </c>
      <c r="AD23" s="138" t="s">
        <v>307</v>
      </c>
    </row>
    <row r="24" spans="1:31" ht="12" customHeight="1" thickBot="1">
      <c r="A24" s="114"/>
      <c r="B24" s="115"/>
      <c r="C24" s="116"/>
      <c r="D24" s="120"/>
      <c r="E24" s="121"/>
      <c r="F24" s="121"/>
      <c r="G24" s="121"/>
      <c r="H24" s="121"/>
      <c r="I24" s="121"/>
      <c r="J24" s="121"/>
      <c r="K24" s="121"/>
      <c r="L24" s="121"/>
      <c r="M24" s="121"/>
      <c r="N24" s="121"/>
      <c r="O24" s="121"/>
      <c r="P24" s="121"/>
      <c r="Q24" s="121"/>
      <c r="R24" s="121"/>
      <c r="S24" s="121"/>
      <c r="T24" s="122"/>
      <c r="U24" s="133"/>
      <c r="V24" s="136"/>
      <c r="W24" s="137"/>
      <c r="X24" s="59" t="s">
        <v>287</v>
      </c>
      <c r="Y24" s="137"/>
      <c r="Z24" s="59" t="s">
        <v>274</v>
      </c>
      <c r="AA24" s="137"/>
      <c r="AB24" s="59" t="s">
        <v>275</v>
      </c>
      <c r="AC24" s="137"/>
      <c r="AD24" s="139"/>
    </row>
    <row r="25" spans="1:31" ht="12" customHeight="1">
      <c r="A25" s="81" t="s">
        <v>327</v>
      </c>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3"/>
    </row>
    <row r="26" spans="1:31" ht="12" customHeight="1">
      <c r="A26" s="84"/>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6"/>
    </row>
    <row r="27" spans="1:31" ht="12" customHeight="1" thickBot="1">
      <c r="A27" s="87"/>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9"/>
    </row>
    <row r="28" spans="1:31" ht="12" customHeight="1">
      <c r="A28" s="60"/>
      <c r="B28" s="60"/>
      <c r="C28" s="60"/>
      <c r="D28" s="60"/>
      <c r="E28" s="60"/>
      <c r="F28" s="60"/>
      <c r="G28" s="61"/>
      <c r="H28" s="61"/>
      <c r="I28" s="60"/>
      <c r="J28" s="60"/>
      <c r="K28" s="60"/>
      <c r="L28" s="60"/>
      <c r="M28" s="60"/>
      <c r="N28" s="60"/>
      <c r="O28" s="60"/>
      <c r="P28" s="60"/>
      <c r="Q28" s="60"/>
      <c r="R28" s="60"/>
      <c r="S28" s="60"/>
      <c r="T28" s="60"/>
      <c r="U28" s="60"/>
      <c r="V28" s="60"/>
      <c r="W28" s="60"/>
      <c r="X28" s="60"/>
      <c r="Y28" s="60"/>
      <c r="Z28" s="60"/>
      <c r="AA28" s="60"/>
      <c r="AB28" s="60"/>
      <c r="AC28" s="60"/>
      <c r="AD28" s="60"/>
    </row>
    <row r="29" spans="1:31" ht="12" customHeight="1">
      <c r="A29" s="60"/>
      <c r="B29" s="60"/>
      <c r="C29" s="60"/>
      <c r="D29" s="60"/>
      <c r="E29" s="60"/>
      <c r="F29" s="60"/>
      <c r="G29" s="61"/>
      <c r="H29" s="61"/>
      <c r="I29" s="60"/>
      <c r="J29" s="60"/>
      <c r="K29" s="60"/>
      <c r="L29" s="60"/>
      <c r="M29" s="60"/>
      <c r="N29" s="60"/>
      <c r="O29" s="60"/>
      <c r="P29" s="60"/>
      <c r="Q29" s="60"/>
      <c r="R29" s="60"/>
      <c r="S29" s="60"/>
      <c r="T29" s="60"/>
      <c r="U29" s="60"/>
      <c r="V29" s="60"/>
      <c r="W29" s="60"/>
      <c r="X29" s="60"/>
      <c r="Y29" s="60"/>
      <c r="Z29" s="60"/>
      <c r="AA29" s="60"/>
      <c r="AB29" s="60"/>
      <c r="AC29" s="60"/>
      <c r="AD29" s="60"/>
    </row>
    <row r="30" spans="1:31" ht="90" customHeight="1">
      <c r="A30" s="90" t="s">
        <v>396</v>
      </c>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row>
    <row r="31" spans="1:31" ht="12" customHeight="1">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row>
    <row r="32" spans="1:31" ht="5" customHeight="1">
      <c r="A32" s="91" t="s">
        <v>338</v>
      </c>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3"/>
      <c r="AE32" s="62"/>
    </row>
    <row r="33" spans="1:31" ht="5" customHeight="1">
      <c r="A33" s="94"/>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6"/>
      <c r="AE33" s="62"/>
    </row>
    <row r="34" spans="1:31" ht="5" customHeight="1">
      <c r="A34" s="94"/>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6"/>
      <c r="AE34" s="62"/>
    </row>
    <row r="35" spans="1:31" ht="5" customHeight="1">
      <c r="A35" s="94"/>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6"/>
      <c r="AE35" s="62"/>
    </row>
    <row r="36" spans="1:31" ht="5" customHeight="1">
      <c r="A36" s="94"/>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6"/>
      <c r="AE36" s="62"/>
    </row>
    <row r="37" spans="1:31" ht="5" customHeight="1">
      <c r="A37" s="94"/>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6"/>
      <c r="AE37" s="62"/>
    </row>
    <row r="38" spans="1:31" ht="5" customHeight="1">
      <c r="A38" s="94"/>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6"/>
      <c r="AE38" s="62"/>
    </row>
    <row r="39" spans="1:31" ht="5" customHeight="1">
      <c r="A39" s="94"/>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6"/>
    </row>
    <row r="40" spans="1:31" ht="5" customHeight="1">
      <c r="A40" s="94"/>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6"/>
    </row>
    <row r="41" spans="1:31" ht="5" customHeight="1">
      <c r="A41" s="94"/>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6"/>
    </row>
    <row r="42" spans="1:31" ht="5" customHeight="1">
      <c r="A42" s="94"/>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6"/>
    </row>
    <row r="43" spans="1:31" ht="5" customHeight="1" thickBot="1">
      <c r="A43" s="97"/>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9"/>
    </row>
    <row r="44" spans="1:31" ht="5" customHeight="1">
      <c r="A44" s="100" t="s">
        <v>339</v>
      </c>
      <c r="B44" s="101"/>
      <c r="C44" s="101"/>
      <c r="D44" s="101"/>
      <c r="E44" s="109" t="str">
        <f>IF($AB$1="","",VLOOKUP($AB$1,'1入力'!$D$4:$AC$207,3))</f>
        <v>フユノユキヤマ</v>
      </c>
      <c r="F44" s="109"/>
      <c r="G44" s="109"/>
      <c r="H44" s="109"/>
      <c r="I44" s="109"/>
      <c r="J44" s="109"/>
      <c r="K44" s="109"/>
      <c r="L44" s="109"/>
      <c r="M44" s="109"/>
      <c r="N44" s="109"/>
      <c r="O44" s="109"/>
      <c r="P44" s="109"/>
      <c r="Q44" s="109"/>
      <c r="R44" s="109"/>
      <c r="S44" s="109"/>
      <c r="T44" s="109"/>
      <c r="U44" s="109"/>
      <c r="V44" s="109"/>
      <c r="W44" s="109"/>
      <c r="X44" s="109" t="str">
        <f>IF($AB$1="","",VLOOKUP($AB$1,'1入力'!$D$4:$AC$207,13))</f>
        <v>県立東灘</v>
      </c>
      <c r="Y44" s="109"/>
      <c r="Z44" s="109"/>
      <c r="AA44" s="109"/>
      <c r="AB44" s="109"/>
      <c r="AC44" s="109"/>
      <c r="AD44" s="106"/>
      <c r="AE44" s="62"/>
    </row>
    <row r="45" spans="1:31" ht="5" customHeight="1">
      <c r="A45" s="102"/>
      <c r="B45" s="103"/>
      <c r="C45" s="103"/>
      <c r="D45" s="103"/>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07"/>
      <c r="AE45" s="62"/>
    </row>
    <row r="46" spans="1:31" ht="5" customHeight="1">
      <c r="A46" s="102"/>
      <c r="B46" s="103"/>
      <c r="C46" s="103"/>
      <c r="D46" s="103"/>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07"/>
      <c r="AE46" s="62"/>
    </row>
    <row r="47" spans="1:31" ht="5" customHeight="1">
      <c r="A47" s="102"/>
      <c r="B47" s="103"/>
      <c r="C47" s="103"/>
      <c r="D47" s="103"/>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07"/>
      <c r="AE47" s="62"/>
    </row>
    <row r="48" spans="1:31" ht="5" customHeight="1">
      <c r="A48" s="104"/>
      <c r="B48" s="105"/>
      <c r="C48" s="105"/>
      <c r="D48" s="105"/>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07"/>
      <c r="AE48" s="62"/>
    </row>
    <row r="49" spans="1:31" ht="5" customHeight="1">
      <c r="A49" s="63"/>
      <c r="B49" s="63"/>
      <c r="C49" s="63"/>
      <c r="D49" s="63"/>
      <c r="E49" s="77" t="str">
        <f>IF($AB$1="","",VLOOKUP($AB$1,'1入力'!$D$4:$AC$207,2))</f>
        <v>冬の雪山</v>
      </c>
      <c r="F49" s="78"/>
      <c r="G49" s="78"/>
      <c r="H49" s="78"/>
      <c r="I49" s="78"/>
      <c r="J49" s="78"/>
      <c r="K49" s="78"/>
      <c r="L49" s="78"/>
      <c r="M49" s="78"/>
      <c r="N49" s="78"/>
      <c r="O49" s="78"/>
      <c r="P49" s="78"/>
      <c r="Q49" s="78"/>
      <c r="R49" s="78"/>
      <c r="S49" s="78"/>
      <c r="T49" s="78"/>
      <c r="U49" s="78"/>
      <c r="V49" s="78"/>
      <c r="W49" s="78"/>
      <c r="X49" s="110" t="str">
        <f>IF($AB$1="","",VLOOKUP($AB$1,'1入力'!$D$4:$AC$207,14))</f>
        <v>3年</v>
      </c>
      <c r="Y49" s="110"/>
      <c r="Z49" s="110"/>
      <c r="AA49" s="273" t="str">
        <f>IF($AB$1="","",IF(VLOOKUP($AB$1,'1入力'!$D$4:$AC$207,6)="",VLOOKUP($AB$1,'1入力'!$D$4:$AC$207,4)&amp;VLOOKUP($AB$1,'1入力'!$D$4:$AC$207,5),VLOOKUP($AB$1,'1入力'!$D$4:$AC$207,4)&amp;VLOOKUP($AB$1,'1入力'!$D$4:$AC$207,5)&amp;VLOOKUP($AB$1,'1入力'!$D$4:$AC$207,6)))</f>
        <v>C4</v>
      </c>
      <c r="AB49" s="273"/>
      <c r="AC49" s="273"/>
      <c r="AD49" s="107"/>
      <c r="AE49" s="62"/>
    </row>
    <row r="50" spans="1:31" ht="5" customHeight="1">
      <c r="A50" s="63"/>
      <c r="B50" s="63"/>
      <c r="C50" s="63"/>
      <c r="D50" s="63"/>
      <c r="E50" s="77"/>
      <c r="F50" s="78"/>
      <c r="G50" s="78"/>
      <c r="H50" s="78"/>
      <c r="I50" s="78"/>
      <c r="J50" s="78"/>
      <c r="K50" s="78"/>
      <c r="L50" s="78"/>
      <c r="M50" s="78"/>
      <c r="N50" s="78"/>
      <c r="O50" s="78"/>
      <c r="P50" s="78"/>
      <c r="Q50" s="78"/>
      <c r="R50" s="78"/>
      <c r="S50" s="78"/>
      <c r="T50" s="78"/>
      <c r="U50" s="78"/>
      <c r="V50" s="78"/>
      <c r="W50" s="78"/>
      <c r="X50" s="110"/>
      <c r="Y50" s="110"/>
      <c r="Z50" s="110"/>
      <c r="AA50" s="273"/>
      <c r="AB50" s="273"/>
      <c r="AC50" s="273"/>
      <c r="AD50" s="107"/>
      <c r="AE50" s="62"/>
    </row>
    <row r="51" spans="1:31" ht="5" customHeight="1">
      <c r="A51" s="63"/>
      <c r="B51" s="63"/>
      <c r="C51" s="63"/>
      <c r="D51" s="63"/>
      <c r="E51" s="77"/>
      <c r="F51" s="78"/>
      <c r="G51" s="78"/>
      <c r="H51" s="78"/>
      <c r="I51" s="78"/>
      <c r="J51" s="78"/>
      <c r="K51" s="78"/>
      <c r="L51" s="78"/>
      <c r="M51" s="78"/>
      <c r="N51" s="78"/>
      <c r="O51" s="78"/>
      <c r="P51" s="78"/>
      <c r="Q51" s="78"/>
      <c r="R51" s="78"/>
      <c r="S51" s="78"/>
      <c r="T51" s="78"/>
      <c r="U51" s="78"/>
      <c r="V51" s="78"/>
      <c r="W51" s="78"/>
      <c r="X51" s="110"/>
      <c r="Y51" s="110"/>
      <c r="Z51" s="110"/>
      <c r="AA51" s="273"/>
      <c r="AB51" s="273"/>
      <c r="AC51" s="273"/>
      <c r="AD51" s="107"/>
      <c r="AE51" s="62"/>
    </row>
    <row r="52" spans="1:31" ht="5" customHeight="1">
      <c r="A52" s="63"/>
      <c r="B52" s="63"/>
      <c r="C52" s="63"/>
      <c r="D52" s="63"/>
      <c r="E52" s="77"/>
      <c r="F52" s="78"/>
      <c r="G52" s="78"/>
      <c r="H52" s="78"/>
      <c r="I52" s="78"/>
      <c r="J52" s="78"/>
      <c r="K52" s="78"/>
      <c r="L52" s="78"/>
      <c r="M52" s="78"/>
      <c r="N52" s="78"/>
      <c r="O52" s="78"/>
      <c r="P52" s="78"/>
      <c r="Q52" s="78"/>
      <c r="R52" s="78"/>
      <c r="S52" s="78"/>
      <c r="T52" s="78"/>
      <c r="U52" s="78"/>
      <c r="V52" s="78"/>
      <c r="W52" s="78"/>
      <c r="X52" s="110"/>
      <c r="Y52" s="110"/>
      <c r="Z52" s="110"/>
      <c r="AA52" s="273"/>
      <c r="AB52" s="273"/>
      <c r="AC52" s="273"/>
      <c r="AD52" s="107"/>
      <c r="AE52" s="62"/>
    </row>
    <row r="53" spans="1:31" ht="5" customHeight="1">
      <c r="A53" s="63"/>
      <c r="B53" s="63"/>
      <c r="C53" s="63"/>
      <c r="D53" s="63"/>
      <c r="E53" s="77"/>
      <c r="F53" s="78"/>
      <c r="G53" s="78"/>
      <c r="H53" s="78"/>
      <c r="I53" s="78"/>
      <c r="J53" s="78"/>
      <c r="K53" s="78"/>
      <c r="L53" s="78"/>
      <c r="M53" s="78"/>
      <c r="N53" s="78"/>
      <c r="O53" s="78"/>
      <c r="P53" s="78"/>
      <c r="Q53" s="78"/>
      <c r="R53" s="78"/>
      <c r="S53" s="78"/>
      <c r="T53" s="78"/>
      <c r="U53" s="78"/>
      <c r="V53" s="78"/>
      <c r="W53" s="78"/>
      <c r="X53" s="78" t="str">
        <f>IF($AB$1="","",VLOOKUP($AB$1,'1入力'!$D$4:$AC$207,8))</f>
        <v>兵庫　次郎</v>
      </c>
      <c r="Y53" s="78"/>
      <c r="Z53" s="78"/>
      <c r="AA53" s="78"/>
      <c r="AB53" s="78"/>
      <c r="AC53" s="78"/>
      <c r="AD53" s="107"/>
      <c r="AE53" s="62"/>
    </row>
    <row r="54" spans="1:31" ht="5" customHeight="1">
      <c r="A54" s="63"/>
      <c r="B54" s="63"/>
      <c r="C54" s="63"/>
      <c r="D54" s="63"/>
      <c r="E54" s="77"/>
      <c r="F54" s="78"/>
      <c r="G54" s="78"/>
      <c r="H54" s="78"/>
      <c r="I54" s="78"/>
      <c r="J54" s="78"/>
      <c r="K54" s="78"/>
      <c r="L54" s="78"/>
      <c r="M54" s="78"/>
      <c r="N54" s="78"/>
      <c r="O54" s="78"/>
      <c r="P54" s="78"/>
      <c r="Q54" s="78"/>
      <c r="R54" s="78"/>
      <c r="S54" s="78"/>
      <c r="T54" s="78"/>
      <c r="U54" s="78"/>
      <c r="V54" s="78"/>
      <c r="W54" s="78"/>
      <c r="X54" s="78"/>
      <c r="Y54" s="78"/>
      <c r="Z54" s="78"/>
      <c r="AA54" s="78"/>
      <c r="AB54" s="78"/>
      <c r="AC54" s="78"/>
      <c r="AD54" s="107"/>
      <c r="AE54" s="62"/>
    </row>
    <row r="55" spans="1:31" ht="5" customHeight="1">
      <c r="A55" s="63"/>
      <c r="B55" s="63"/>
      <c r="C55" s="63"/>
      <c r="D55" s="63"/>
      <c r="E55" s="77"/>
      <c r="F55" s="78"/>
      <c r="G55" s="78"/>
      <c r="H55" s="78"/>
      <c r="I55" s="78"/>
      <c r="J55" s="78"/>
      <c r="K55" s="78"/>
      <c r="L55" s="78"/>
      <c r="M55" s="78"/>
      <c r="N55" s="78"/>
      <c r="O55" s="78"/>
      <c r="P55" s="78"/>
      <c r="Q55" s="78"/>
      <c r="R55" s="78"/>
      <c r="S55" s="78"/>
      <c r="T55" s="78"/>
      <c r="U55" s="78"/>
      <c r="V55" s="78"/>
      <c r="W55" s="78"/>
      <c r="X55" s="78"/>
      <c r="Y55" s="78"/>
      <c r="Z55" s="78"/>
      <c r="AA55" s="78"/>
      <c r="AB55" s="78"/>
      <c r="AC55" s="78"/>
      <c r="AD55" s="107"/>
      <c r="AE55" s="62"/>
    </row>
    <row r="56" spans="1:31" ht="5" customHeight="1">
      <c r="A56" s="63"/>
      <c r="B56" s="63"/>
      <c r="C56" s="63"/>
      <c r="D56" s="63"/>
      <c r="E56" s="77"/>
      <c r="F56" s="78"/>
      <c r="G56" s="78"/>
      <c r="H56" s="78"/>
      <c r="I56" s="78"/>
      <c r="J56" s="78"/>
      <c r="K56" s="78"/>
      <c r="L56" s="78"/>
      <c r="M56" s="78"/>
      <c r="N56" s="78"/>
      <c r="O56" s="78"/>
      <c r="P56" s="78"/>
      <c r="Q56" s="78"/>
      <c r="R56" s="78"/>
      <c r="S56" s="78"/>
      <c r="T56" s="78"/>
      <c r="U56" s="78"/>
      <c r="V56" s="78"/>
      <c r="W56" s="78"/>
      <c r="X56" s="78"/>
      <c r="Y56" s="78"/>
      <c r="Z56" s="78"/>
      <c r="AA56" s="78"/>
      <c r="AB56" s="78"/>
      <c r="AC56" s="78"/>
      <c r="AD56" s="107"/>
      <c r="AE56" s="62"/>
    </row>
    <row r="57" spans="1:31" ht="5" customHeight="1">
      <c r="A57" s="63"/>
      <c r="B57" s="63"/>
      <c r="C57" s="63"/>
      <c r="D57" s="63"/>
      <c r="E57" s="77"/>
      <c r="F57" s="78"/>
      <c r="G57" s="78"/>
      <c r="H57" s="78"/>
      <c r="I57" s="78"/>
      <c r="J57" s="78"/>
      <c r="K57" s="78"/>
      <c r="L57" s="78"/>
      <c r="M57" s="78"/>
      <c r="N57" s="78"/>
      <c r="O57" s="78"/>
      <c r="P57" s="78"/>
      <c r="Q57" s="78"/>
      <c r="R57" s="78"/>
      <c r="S57" s="78"/>
      <c r="T57" s="78"/>
      <c r="U57" s="78"/>
      <c r="V57" s="78"/>
      <c r="W57" s="78"/>
      <c r="X57" s="78"/>
      <c r="Y57" s="78"/>
      <c r="Z57" s="78"/>
      <c r="AA57" s="78"/>
      <c r="AB57" s="78"/>
      <c r="AC57" s="78"/>
      <c r="AD57" s="107"/>
      <c r="AE57" s="62"/>
    </row>
    <row r="58" spans="1:31" ht="5" customHeight="1">
      <c r="A58" s="63"/>
      <c r="B58" s="63"/>
      <c r="C58" s="63"/>
      <c r="D58" s="63"/>
      <c r="E58" s="79"/>
      <c r="F58" s="80"/>
      <c r="G58" s="80"/>
      <c r="H58" s="80"/>
      <c r="I58" s="80"/>
      <c r="J58" s="80"/>
      <c r="K58" s="80"/>
      <c r="L58" s="80"/>
      <c r="M58" s="80"/>
      <c r="N58" s="80"/>
      <c r="O58" s="80"/>
      <c r="P58" s="80"/>
      <c r="Q58" s="80"/>
      <c r="R58" s="80"/>
      <c r="S58" s="80"/>
      <c r="T58" s="80"/>
      <c r="U58" s="80"/>
      <c r="V58" s="80"/>
      <c r="W58" s="80"/>
      <c r="X58" s="80"/>
      <c r="Y58" s="80"/>
      <c r="Z58" s="80"/>
      <c r="AA58" s="80"/>
      <c r="AB58" s="80"/>
      <c r="AC58" s="80"/>
      <c r="AD58" s="108"/>
      <c r="AE58" s="62"/>
    </row>
  </sheetData>
  <sheetProtection sheet="1" objects="1" scenarios="1"/>
  <mergeCells count="64">
    <mergeCell ref="A9:C10"/>
    <mergeCell ref="D9:P10"/>
    <mergeCell ref="Q9:R10"/>
    <mergeCell ref="S9:AD10"/>
    <mergeCell ref="AB15:AD16"/>
    <mergeCell ref="A11:C14"/>
    <mergeCell ref="D11:P14"/>
    <mergeCell ref="Q11:R12"/>
    <mergeCell ref="S11:AD12"/>
    <mergeCell ref="Q13:R14"/>
    <mergeCell ref="S13:T14"/>
    <mergeCell ref="U13:W14"/>
    <mergeCell ref="X13:Z14"/>
    <mergeCell ref="AA13:AB14"/>
    <mergeCell ref="AC13:AD14"/>
    <mergeCell ref="A15:C16"/>
    <mergeCell ref="A4:T5"/>
    <mergeCell ref="U4:Y8"/>
    <mergeCell ref="Z4:AD8"/>
    <mergeCell ref="A6:C8"/>
    <mergeCell ref="D6:P8"/>
    <mergeCell ref="Q6:R8"/>
    <mergeCell ref="S6:T8"/>
    <mergeCell ref="A1:K3"/>
    <mergeCell ref="L1:N3"/>
    <mergeCell ref="O1:Q3"/>
    <mergeCell ref="R1:AA3"/>
    <mergeCell ref="AB1:AD3"/>
    <mergeCell ref="D15:T16"/>
    <mergeCell ref="U15:V16"/>
    <mergeCell ref="W15:Y16"/>
    <mergeCell ref="Z15:AA16"/>
    <mergeCell ref="AB17:AD18"/>
    <mergeCell ref="U19:V20"/>
    <mergeCell ref="W19:Y20"/>
    <mergeCell ref="Z19:AA20"/>
    <mergeCell ref="AB19:AD20"/>
    <mergeCell ref="A17:C20"/>
    <mergeCell ref="D17:T20"/>
    <mergeCell ref="U17:V18"/>
    <mergeCell ref="W17:Y18"/>
    <mergeCell ref="Z17:AA18"/>
    <mergeCell ref="A21:C24"/>
    <mergeCell ref="D21:T24"/>
    <mergeCell ref="U21:V22"/>
    <mergeCell ref="W21:AD22"/>
    <mergeCell ref="U23:U24"/>
    <mergeCell ref="V23:W24"/>
    <mergeCell ref="Y23:Y24"/>
    <mergeCell ref="AA23:AA24"/>
    <mergeCell ref="AC23:AC24"/>
    <mergeCell ref="AD23:AD24"/>
    <mergeCell ref="A32:AD43"/>
    <mergeCell ref="AD44:AD58"/>
    <mergeCell ref="E44:W48"/>
    <mergeCell ref="E49:W58"/>
    <mergeCell ref="A25:AD27"/>
    <mergeCell ref="A30:AD30"/>
    <mergeCell ref="X44:AC48"/>
    <mergeCell ref="A49:D58"/>
    <mergeCell ref="A44:D48"/>
    <mergeCell ref="X53:AC58"/>
    <mergeCell ref="X49:Z52"/>
    <mergeCell ref="AA49:AC52"/>
  </mergeCells>
  <phoneticPr fontId="7"/>
  <pageMargins left="0.39370078740157483" right="0.39370078740157483" top="0.39370078740157483" bottom="0.39370078740157483" header="0.31496062992125984" footer="0.31496062992125984"/>
  <pageSetup paperSize="13" orientation="portrait" horizont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9A2E6-6BA4-433C-A1BD-013B6F26F2F1}">
  <dimension ref="A1:AE58"/>
  <sheetViews>
    <sheetView zoomScaleNormal="100" workbookViewId="0">
      <selection activeCell="Z4" sqref="Z4:AD8"/>
    </sheetView>
  </sheetViews>
  <sheetFormatPr defaultColWidth="9.140625" defaultRowHeight="18.75"/>
  <cols>
    <col min="1" max="30" width="2.85546875" style="57" customWidth="1"/>
    <col min="31" max="16384" width="9.140625" style="57"/>
  </cols>
  <sheetData>
    <row r="1" spans="1:30" ht="12" customHeight="1">
      <c r="A1" s="204" t="s">
        <v>292</v>
      </c>
      <c r="B1" s="205"/>
      <c r="C1" s="205"/>
      <c r="D1" s="205"/>
      <c r="E1" s="205"/>
      <c r="F1" s="205"/>
      <c r="G1" s="205"/>
      <c r="H1" s="205"/>
      <c r="I1" s="205"/>
      <c r="J1" s="205"/>
      <c r="K1" s="205"/>
      <c r="L1" s="209" t="s">
        <v>334</v>
      </c>
      <c r="M1" s="210"/>
      <c r="N1" s="210"/>
      <c r="O1" s="215">
        <f>IF($AB$1="","",VLOOKUP($AB$1,'1入力'!$D$4:$AC$207,11))</f>
        <v>103</v>
      </c>
      <c r="P1" s="216"/>
      <c r="Q1" s="217"/>
      <c r="R1" s="224" t="s">
        <v>398</v>
      </c>
      <c r="S1" s="225"/>
      <c r="T1" s="225"/>
      <c r="U1" s="225"/>
      <c r="V1" s="225"/>
      <c r="W1" s="225"/>
      <c r="X1" s="225"/>
      <c r="Y1" s="225"/>
      <c r="Z1" s="225"/>
      <c r="AA1" s="226"/>
      <c r="AB1" s="233" t="s">
        <v>401</v>
      </c>
      <c r="AC1" s="234"/>
      <c r="AD1" s="235"/>
    </row>
    <row r="2" spans="1:30" ht="12" customHeight="1">
      <c r="A2" s="206"/>
      <c r="B2" s="207"/>
      <c r="C2" s="207"/>
      <c r="D2" s="207"/>
      <c r="E2" s="207"/>
      <c r="F2" s="207"/>
      <c r="G2" s="207"/>
      <c r="H2" s="207"/>
      <c r="I2" s="207"/>
      <c r="J2" s="207"/>
      <c r="K2" s="207"/>
      <c r="L2" s="211"/>
      <c r="M2" s="212"/>
      <c r="N2" s="212"/>
      <c r="O2" s="218"/>
      <c r="P2" s="219"/>
      <c r="Q2" s="220"/>
      <c r="R2" s="227"/>
      <c r="S2" s="228"/>
      <c r="T2" s="228"/>
      <c r="U2" s="228"/>
      <c r="V2" s="228"/>
      <c r="W2" s="228"/>
      <c r="X2" s="228"/>
      <c r="Y2" s="228"/>
      <c r="Z2" s="228"/>
      <c r="AA2" s="229"/>
      <c r="AB2" s="236"/>
      <c r="AC2" s="237"/>
      <c r="AD2" s="238"/>
    </row>
    <row r="3" spans="1:30" ht="12" customHeight="1" thickBot="1">
      <c r="A3" s="208"/>
      <c r="B3" s="207"/>
      <c r="C3" s="207"/>
      <c r="D3" s="207"/>
      <c r="E3" s="207"/>
      <c r="F3" s="207"/>
      <c r="G3" s="207"/>
      <c r="H3" s="207"/>
      <c r="I3" s="207"/>
      <c r="J3" s="207"/>
      <c r="K3" s="207"/>
      <c r="L3" s="213"/>
      <c r="M3" s="214"/>
      <c r="N3" s="214"/>
      <c r="O3" s="221"/>
      <c r="P3" s="222"/>
      <c r="Q3" s="223"/>
      <c r="R3" s="230"/>
      <c r="S3" s="231"/>
      <c r="T3" s="231"/>
      <c r="U3" s="231"/>
      <c r="V3" s="231"/>
      <c r="W3" s="231"/>
      <c r="X3" s="231"/>
      <c r="Y3" s="231"/>
      <c r="Z3" s="231"/>
      <c r="AA3" s="232"/>
      <c r="AB3" s="239"/>
      <c r="AC3" s="240"/>
      <c r="AD3" s="241"/>
    </row>
    <row r="4" spans="1:30" ht="12" customHeight="1">
      <c r="A4" s="242" t="s">
        <v>395</v>
      </c>
      <c r="B4" s="243"/>
      <c r="C4" s="243"/>
      <c r="D4" s="243"/>
      <c r="E4" s="243"/>
      <c r="F4" s="243"/>
      <c r="G4" s="243"/>
      <c r="H4" s="243"/>
      <c r="I4" s="243"/>
      <c r="J4" s="243"/>
      <c r="K4" s="243"/>
      <c r="L4" s="243"/>
      <c r="M4" s="243"/>
      <c r="N4" s="243"/>
      <c r="O4" s="243"/>
      <c r="P4" s="243"/>
      <c r="Q4" s="243"/>
      <c r="R4" s="243"/>
      <c r="S4" s="243"/>
      <c r="T4" s="244"/>
      <c r="U4" s="248" t="s">
        <v>303</v>
      </c>
      <c r="V4" s="249"/>
      <c r="W4" s="249"/>
      <c r="X4" s="249"/>
      <c r="Y4" s="250"/>
      <c r="Z4" s="257" t="s">
        <v>304</v>
      </c>
      <c r="AA4" s="249"/>
      <c r="AB4" s="249"/>
      <c r="AC4" s="249"/>
      <c r="AD4" s="258"/>
    </row>
    <row r="5" spans="1:30" ht="12" customHeight="1" thickBot="1">
      <c r="A5" s="245"/>
      <c r="B5" s="246"/>
      <c r="C5" s="246"/>
      <c r="D5" s="246"/>
      <c r="E5" s="246"/>
      <c r="F5" s="246"/>
      <c r="G5" s="246"/>
      <c r="H5" s="246"/>
      <c r="I5" s="246"/>
      <c r="J5" s="246"/>
      <c r="K5" s="246"/>
      <c r="L5" s="246"/>
      <c r="M5" s="246"/>
      <c r="N5" s="246"/>
      <c r="O5" s="246"/>
      <c r="P5" s="246"/>
      <c r="Q5" s="246"/>
      <c r="R5" s="246"/>
      <c r="S5" s="246"/>
      <c r="T5" s="247"/>
      <c r="U5" s="251"/>
      <c r="V5" s="252"/>
      <c r="W5" s="252"/>
      <c r="X5" s="252"/>
      <c r="Y5" s="253"/>
      <c r="Z5" s="259"/>
      <c r="AA5" s="252"/>
      <c r="AB5" s="252"/>
      <c r="AC5" s="252"/>
      <c r="AD5" s="260"/>
    </row>
    <row r="6" spans="1:30" ht="12" customHeight="1">
      <c r="A6" s="165" t="s">
        <v>293</v>
      </c>
      <c r="B6" s="112"/>
      <c r="C6" s="113"/>
      <c r="D6" s="263" t="str">
        <f>IF($AB$1="","",VLOOKUP($AB$1,'1入力'!$D$4:$AC$207,13))</f>
        <v>県立東灘</v>
      </c>
      <c r="E6" s="264"/>
      <c r="F6" s="264"/>
      <c r="G6" s="264"/>
      <c r="H6" s="264"/>
      <c r="I6" s="264"/>
      <c r="J6" s="264"/>
      <c r="K6" s="264"/>
      <c r="L6" s="264"/>
      <c r="M6" s="264"/>
      <c r="N6" s="264"/>
      <c r="O6" s="264"/>
      <c r="P6" s="265"/>
      <c r="Q6" s="263">
        <f>IF($AB$1="","",VLOOKUP($AB$1,'1入力'!$D$4:$AC$207,12))</f>
        <v>3</v>
      </c>
      <c r="R6" s="264"/>
      <c r="S6" s="143" t="s">
        <v>287</v>
      </c>
      <c r="T6" s="175"/>
      <c r="U6" s="251"/>
      <c r="V6" s="252"/>
      <c r="W6" s="252"/>
      <c r="X6" s="252"/>
      <c r="Y6" s="253"/>
      <c r="Z6" s="259"/>
      <c r="AA6" s="252"/>
      <c r="AB6" s="252"/>
      <c r="AC6" s="252"/>
      <c r="AD6" s="260"/>
    </row>
    <row r="7" spans="1:30" ht="12" customHeight="1">
      <c r="A7" s="114"/>
      <c r="B7" s="115"/>
      <c r="C7" s="116"/>
      <c r="D7" s="266"/>
      <c r="E7" s="267"/>
      <c r="F7" s="267"/>
      <c r="G7" s="267"/>
      <c r="H7" s="267"/>
      <c r="I7" s="267"/>
      <c r="J7" s="267"/>
      <c r="K7" s="267"/>
      <c r="L7" s="267"/>
      <c r="M7" s="267"/>
      <c r="N7" s="267"/>
      <c r="O7" s="267"/>
      <c r="P7" s="268"/>
      <c r="Q7" s="266"/>
      <c r="R7" s="267"/>
      <c r="S7" s="177"/>
      <c r="T7" s="178"/>
      <c r="U7" s="251"/>
      <c r="V7" s="252"/>
      <c r="W7" s="252"/>
      <c r="X7" s="252"/>
      <c r="Y7" s="253"/>
      <c r="Z7" s="259"/>
      <c r="AA7" s="252"/>
      <c r="AB7" s="252"/>
      <c r="AC7" s="252"/>
      <c r="AD7" s="260"/>
    </row>
    <row r="8" spans="1:30" ht="12" customHeight="1" thickBot="1">
      <c r="A8" s="140"/>
      <c r="B8" s="151"/>
      <c r="C8" s="141"/>
      <c r="D8" s="269"/>
      <c r="E8" s="270"/>
      <c r="F8" s="270"/>
      <c r="G8" s="270"/>
      <c r="H8" s="270"/>
      <c r="I8" s="270"/>
      <c r="J8" s="270"/>
      <c r="K8" s="270"/>
      <c r="L8" s="270"/>
      <c r="M8" s="270"/>
      <c r="N8" s="270"/>
      <c r="O8" s="270"/>
      <c r="P8" s="271"/>
      <c r="Q8" s="269"/>
      <c r="R8" s="270"/>
      <c r="S8" s="146"/>
      <c r="T8" s="272"/>
      <c r="U8" s="254"/>
      <c r="V8" s="255"/>
      <c r="W8" s="255"/>
      <c r="X8" s="255"/>
      <c r="Y8" s="256"/>
      <c r="Z8" s="261"/>
      <c r="AA8" s="255"/>
      <c r="AB8" s="255"/>
      <c r="AC8" s="255"/>
      <c r="AD8" s="262"/>
    </row>
    <row r="9" spans="1:30" ht="12" customHeight="1">
      <c r="A9" s="165" t="s">
        <v>291</v>
      </c>
      <c r="B9" s="143"/>
      <c r="C9" s="148"/>
      <c r="D9" s="127" t="str">
        <f>IF($AB$1="","",VLOOKUP($AB$1,'1入力'!$D$4:$AC$207,10))</f>
        <v>コウベ　タロウ</v>
      </c>
      <c r="E9" s="112"/>
      <c r="F9" s="112"/>
      <c r="G9" s="112"/>
      <c r="H9" s="112"/>
      <c r="I9" s="112"/>
      <c r="J9" s="112"/>
      <c r="K9" s="112"/>
      <c r="L9" s="112"/>
      <c r="M9" s="112"/>
      <c r="N9" s="112"/>
      <c r="O9" s="112"/>
      <c r="P9" s="128"/>
      <c r="Q9" s="165" t="s">
        <v>272</v>
      </c>
      <c r="R9" s="113"/>
      <c r="S9" s="174" t="str">
        <f>IF($AB$1="","",IF(VLOOKUP($AB$1,'1入力'!$D$4:$AC$207,19)="","",VLOOKUP($AB$1,'1入力'!$D$4:$AC$207,19)))</f>
        <v>Canon New F1</v>
      </c>
      <c r="T9" s="143"/>
      <c r="U9" s="143"/>
      <c r="V9" s="143"/>
      <c r="W9" s="143"/>
      <c r="X9" s="143"/>
      <c r="Y9" s="143"/>
      <c r="Z9" s="143"/>
      <c r="AA9" s="143"/>
      <c r="AB9" s="143"/>
      <c r="AC9" s="143"/>
      <c r="AD9" s="175"/>
    </row>
    <row r="10" spans="1:30" ht="12" customHeight="1">
      <c r="A10" s="171"/>
      <c r="B10" s="172"/>
      <c r="C10" s="173"/>
      <c r="D10" s="129"/>
      <c r="E10" s="130"/>
      <c r="F10" s="130"/>
      <c r="G10" s="130"/>
      <c r="H10" s="130"/>
      <c r="I10" s="130"/>
      <c r="J10" s="130"/>
      <c r="K10" s="130"/>
      <c r="L10" s="130"/>
      <c r="M10" s="130"/>
      <c r="N10" s="130"/>
      <c r="O10" s="130"/>
      <c r="P10" s="131"/>
      <c r="Q10" s="114"/>
      <c r="R10" s="116"/>
      <c r="S10" s="176"/>
      <c r="T10" s="177"/>
      <c r="U10" s="177"/>
      <c r="V10" s="177"/>
      <c r="W10" s="177"/>
      <c r="X10" s="177"/>
      <c r="Y10" s="177"/>
      <c r="Z10" s="177"/>
      <c r="AA10" s="177"/>
      <c r="AB10" s="177"/>
      <c r="AC10" s="177"/>
      <c r="AD10" s="178"/>
    </row>
    <row r="11" spans="1:30" ht="12" customHeight="1">
      <c r="A11" s="179" t="s">
        <v>286</v>
      </c>
      <c r="B11" s="154"/>
      <c r="C11" s="155"/>
      <c r="D11" s="180" t="str">
        <f>IF($AB$1="","",VLOOKUP($AB$1,'1入力'!$D$4:$AC$207,8))</f>
        <v>神戸　太郎</v>
      </c>
      <c r="E11" s="181"/>
      <c r="F11" s="181"/>
      <c r="G11" s="181"/>
      <c r="H11" s="181"/>
      <c r="I11" s="181"/>
      <c r="J11" s="181"/>
      <c r="K11" s="181"/>
      <c r="L11" s="181"/>
      <c r="M11" s="181"/>
      <c r="N11" s="181"/>
      <c r="O11" s="181"/>
      <c r="P11" s="182"/>
      <c r="Q11" s="186" t="s">
        <v>294</v>
      </c>
      <c r="R11" s="187"/>
      <c r="S11" s="190" t="str">
        <f>IF($AB$1="","",IF(VLOOKUP($AB$1,'1入力'!$D$4:$AC$207,20)="","",VLOOKUP($AB$1,'1入力'!$D$4:$AC$207,20)))</f>
        <v>単焦点　50m</v>
      </c>
      <c r="T11" s="191"/>
      <c r="U11" s="191"/>
      <c r="V11" s="191"/>
      <c r="W11" s="191"/>
      <c r="X11" s="191"/>
      <c r="Y11" s="191"/>
      <c r="Z11" s="191"/>
      <c r="AA11" s="191"/>
      <c r="AB11" s="191"/>
      <c r="AC11" s="191"/>
      <c r="AD11" s="192"/>
    </row>
    <row r="12" spans="1:30" ht="12" customHeight="1">
      <c r="A12" s="114"/>
      <c r="B12" s="115"/>
      <c r="C12" s="116"/>
      <c r="D12" s="183"/>
      <c r="E12" s="184"/>
      <c r="F12" s="184"/>
      <c r="G12" s="184"/>
      <c r="H12" s="184"/>
      <c r="I12" s="184"/>
      <c r="J12" s="184"/>
      <c r="K12" s="184"/>
      <c r="L12" s="184"/>
      <c r="M12" s="184"/>
      <c r="N12" s="184"/>
      <c r="O12" s="184"/>
      <c r="P12" s="185"/>
      <c r="Q12" s="188"/>
      <c r="R12" s="189"/>
      <c r="S12" s="193"/>
      <c r="T12" s="194"/>
      <c r="U12" s="194"/>
      <c r="V12" s="194"/>
      <c r="W12" s="194"/>
      <c r="X12" s="194"/>
      <c r="Y12" s="194"/>
      <c r="Z12" s="194"/>
      <c r="AA12" s="194"/>
      <c r="AB12" s="194"/>
      <c r="AC12" s="194"/>
      <c r="AD12" s="195"/>
    </row>
    <row r="13" spans="1:30" ht="12" customHeight="1">
      <c r="A13" s="114"/>
      <c r="B13" s="115"/>
      <c r="C13" s="116"/>
      <c r="D13" s="183"/>
      <c r="E13" s="184"/>
      <c r="F13" s="184"/>
      <c r="G13" s="184"/>
      <c r="H13" s="184"/>
      <c r="I13" s="184"/>
      <c r="J13" s="184"/>
      <c r="K13" s="184"/>
      <c r="L13" s="184"/>
      <c r="M13" s="184"/>
      <c r="N13" s="184"/>
      <c r="O13" s="184"/>
      <c r="P13" s="185"/>
      <c r="Q13" s="114" t="s">
        <v>295</v>
      </c>
      <c r="R13" s="116"/>
      <c r="S13" s="196">
        <f>IF($AB$1="","",IF(VLOOKUP($AB$1,'1入力'!$D$4:$AC$207,16)="","",VLOOKUP($AB$1,'1入力'!$D$4:$AC$207,16)))</f>
        <v>11</v>
      </c>
      <c r="T13" s="115"/>
      <c r="U13" s="197" t="s">
        <v>296</v>
      </c>
      <c r="V13" s="191"/>
      <c r="W13" s="187"/>
      <c r="X13" s="190" t="str">
        <f>IF($AB$1="","",IF(VLOOKUP($AB$1,'1入力'!$D$4:$AC$207,17)="","",VLOOKUP($AB$1,'1入力'!$D$4:$AC$207,17)))</f>
        <v>1/400</v>
      </c>
      <c r="Y13" s="198"/>
      <c r="Z13" s="199"/>
      <c r="AA13" s="115" t="s">
        <v>273</v>
      </c>
      <c r="AB13" s="116"/>
      <c r="AC13" s="196">
        <f>IF($AB$1="","",IF(VLOOKUP($AB$1,'1入力'!$D$4:$AC$207,18)="","",VLOOKUP($AB$1,'1入力'!$D$4:$AC$207,18)))</f>
        <v>100</v>
      </c>
      <c r="AD13" s="170"/>
    </row>
    <row r="14" spans="1:30" ht="12" customHeight="1" thickBot="1">
      <c r="A14" s="114"/>
      <c r="B14" s="115"/>
      <c r="C14" s="116"/>
      <c r="D14" s="183"/>
      <c r="E14" s="184"/>
      <c r="F14" s="184"/>
      <c r="G14" s="184"/>
      <c r="H14" s="184"/>
      <c r="I14" s="184"/>
      <c r="J14" s="184"/>
      <c r="K14" s="184"/>
      <c r="L14" s="184"/>
      <c r="M14" s="184"/>
      <c r="N14" s="184"/>
      <c r="O14" s="184"/>
      <c r="P14" s="185"/>
      <c r="Q14" s="140"/>
      <c r="R14" s="141"/>
      <c r="S14" s="150"/>
      <c r="T14" s="151"/>
      <c r="U14" s="169"/>
      <c r="V14" s="151"/>
      <c r="W14" s="141"/>
      <c r="X14" s="200"/>
      <c r="Y14" s="201"/>
      <c r="Z14" s="202"/>
      <c r="AA14" s="151"/>
      <c r="AB14" s="141"/>
      <c r="AC14" s="150"/>
      <c r="AD14" s="152"/>
    </row>
    <row r="15" spans="1:30" ht="12" customHeight="1">
      <c r="A15" s="203" t="s">
        <v>291</v>
      </c>
      <c r="B15" s="143"/>
      <c r="C15" s="148"/>
      <c r="D15" s="127" t="str">
        <f>IF($AB$1="","",VLOOKUP($AB$1,'1入力'!$D$4:$AC$207,3))</f>
        <v>ナツノウミベ</v>
      </c>
      <c r="E15" s="112"/>
      <c r="F15" s="112"/>
      <c r="G15" s="112"/>
      <c r="H15" s="112"/>
      <c r="I15" s="112"/>
      <c r="J15" s="112"/>
      <c r="K15" s="112"/>
      <c r="L15" s="112"/>
      <c r="M15" s="112"/>
      <c r="N15" s="112"/>
      <c r="O15" s="112"/>
      <c r="P15" s="112"/>
      <c r="Q15" s="115"/>
      <c r="R15" s="115"/>
      <c r="S15" s="115"/>
      <c r="T15" s="170"/>
      <c r="U15" s="165" t="str">
        <f>IF($AB$1="","",IF(VLOOKUP($AB$1,'1入力'!$D$4:$AC$207,4)="C","〇",""))</f>
        <v/>
      </c>
      <c r="V15" s="113"/>
      <c r="W15" s="127" t="s">
        <v>297</v>
      </c>
      <c r="X15" s="112"/>
      <c r="Y15" s="166"/>
      <c r="Z15" s="112" t="str">
        <f>IF($AB$1="","",IF(VLOOKUP($AB$1,'1入力'!$D$4:$AC$207,4)="M","〇",""))</f>
        <v>〇</v>
      </c>
      <c r="AA15" s="113"/>
      <c r="AB15" s="127" t="s">
        <v>298</v>
      </c>
      <c r="AC15" s="112"/>
      <c r="AD15" s="128"/>
    </row>
    <row r="16" spans="1:30" ht="12" customHeight="1" thickBot="1">
      <c r="A16" s="171"/>
      <c r="B16" s="172"/>
      <c r="C16" s="173"/>
      <c r="D16" s="129"/>
      <c r="E16" s="130"/>
      <c r="F16" s="130"/>
      <c r="G16" s="130"/>
      <c r="H16" s="130"/>
      <c r="I16" s="130"/>
      <c r="J16" s="130"/>
      <c r="K16" s="130"/>
      <c r="L16" s="130"/>
      <c r="M16" s="130"/>
      <c r="N16" s="130"/>
      <c r="O16" s="130"/>
      <c r="P16" s="130"/>
      <c r="Q16" s="130"/>
      <c r="R16" s="130"/>
      <c r="S16" s="130"/>
      <c r="T16" s="131"/>
      <c r="U16" s="140"/>
      <c r="V16" s="141"/>
      <c r="W16" s="150"/>
      <c r="X16" s="151"/>
      <c r="Y16" s="167"/>
      <c r="Z16" s="151"/>
      <c r="AA16" s="141"/>
      <c r="AB16" s="150"/>
      <c r="AC16" s="151"/>
      <c r="AD16" s="152"/>
    </row>
    <row r="17" spans="1:31" ht="12" customHeight="1">
      <c r="A17" s="153" t="s">
        <v>290</v>
      </c>
      <c r="B17" s="154"/>
      <c r="C17" s="155"/>
      <c r="D17" s="156" t="str">
        <f>IF($AB$1="","",VLOOKUP($AB$1,'1入力'!$D$4:$AC$207,2))</f>
        <v>夏の海辺</v>
      </c>
      <c r="E17" s="157"/>
      <c r="F17" s="157"/>
      <c r="G17" s="157"/>
      <c r="H17" s="157"/>
      <c r="I17" s="157"/>
      <c r="J17" s="157"/>
      <c r="K17" s="157"/>
      <c r="L17" s="157"/>
      <c r="M17" s="157"/>
      <c r="N17" s="157"/>
      <c r="O17" s="157"/>
      <c r="P17" s="157"/>
      <c r="Q17" s="157"/>
      <c r="R17" s="157"/>
      <c r="S17" s="157"/>
      <c r="T17" s="158"/>
      <c r="U17" s="165" t="str">
        <f>IF($AB$1="","",IF(VLOOKUP($AB$1,'1入力'!$D$4:$AC$207,5)=1,"〇",""))</f>
        <v>〇</v>
      </c>
      <c r="V17" s="113"/>
      <c r="W17" s="127" t="s">
        <v>301</v>
      </c>
      <c r="X17" s="112"/>
      <c r="Y17" s="166"/>
      <c r="Z17" s="168" t="str">
        <f>IF($AB$1="","",IF(VLOOKUP($AB$1,'1入力'!$D$4:$AC$207,5)&gt;1,VLOOKUP($AB$1,'1入力'!$D$4:$AC$207,5),""))</f>
        <v/>
      </c>
      <c r="AA17" s="113"/>
      <c r="AB17" s="127" t="s">
        <v>302</v>
      </c>
      <c r="AC17" s="112"/>
      <c r="AD17" s="128"/>
    </row>
    <row r="18" spans="1:31" ht="12" customHeight="1" thickBot="1">
      <c r="A18" s="114"/>
      <c r="B18" s="115"/>
      <c r="C18" s="116"/>
      <c r="D18" s="159"/>
      <c r="E18" s="160"/>
      <c r="F18" s="160"/>
      <c r="G18" s="160"/>
      <c r="H18" s="160"/>
      <c r="I18" s="160"/>
      <c r="J18" s="160"/>
      <c r="K18" s="160"/>
      <c r="L18" s="160"/>
      <c r="M18" s="160"/>
      <c r="N18" s="160"/>
      <c r="O18" s="160"/>
      <c r="P18" s="160"/>
      <c r="Q18" s="160"/>
      <c r="R18" s="160"/>
      <c r="S18" s="160"/>
      <c r="T18" s="161"/>
      <c r="U18" s="140"/>
      <c r="V18" s="141"/>
      <c r="W18" s="150"/>
      <c r="X18" s="151"/>
      <c r="Y18" s="167"/>
      <c r="Z18" s="169"/>
      <c r="AA18" s="141"/>
      <c r="AB18" s="150"/>
      <c r="AC18" s="151"/>
      <c r="AD18" s="152"/>
    </row>
    <row r="19" spans="1:31" ht="12" customHeight="1">
      <c r="A19" s="114"/>
      <c r="B19" s="115"/>
      <c r="C19" s="116"/>
      <c r="D19" s="159"/>
      <c r="E19" s="160"/>
      <c r="F19" s="160"/>
      <c r="G19" s="160"/>
      <c r="H19" s="160"/>
      <c r="I19" s="160"/>
      <c r="J19" s="160"/>
      <c r="K19" s="160"/>
      <c r="L19" s="160"/>
      <c r="M19" s="160"/>
      <c r="N19" s="160"/>
      <c r="O19" s="160"/>
      <c r="P19" s="160"/>
      <c r="Q19" s="160"/>
      <c r="R19" s="160"/>
      <c r="S19" s="160"/>
      <c r="T19" s="161"/>
      <c r="U19" s="111" t="str">
        <f>IF($AB$1="","",IF(VLOOKUP($AB$1,'1入力'!$D$4:$AC$207,6)="","〇",""))</f>
        <v/>
      </c>
      <c r="V19" s="113"/>
      <c r="W19" s="142" t="s">
        <v>299</v>
      </c>
      <c r="X19" s="143"/>
      <c r="Y19" s="144"/>
      <c r="Z19" s="143" t="str">
        <f>IF($AB$1="","",IF(VLOOKUP($AB$1,'1入力'!$D$4:$AC$207,6)="F","〇",""))</f>
        <v>〇</v>
      </c>
      <c r="AA19" s="148"/>
      <c r="AB19" s="127" t="s">
        <v>300</v>
      </c>
      <c r="AC19" s="112"/>
      <c r="AD19" s="128"/>
    </row>
    <row r="20" spans="1:31" ht="12" customHeight="1" thickBot="1">
      <c r="A20" s="140"/>
      <c r="B20" s="151"/>
      <c r="C20" s="141"/>
      <c r="D20" s="162"/>
      <c r="E20" s="163"/>
      <c r="F20" s="163"/>
      <c r="G20" s="163"/>
      <c r="H20" s="163"/>
      <c r="I20" s="163"/>
      <c r="J20" s="163"/>
      <c r="K20" s="163"/>
      <c r="L20" s="163"/>
      <c r="M20" s="163"/>
      <c r="N20" s="163"/>
      <c r="O20" s="163"/>
      <c r="P20" s="163"/>
      <c r="Q20" s="163"/>
      <c r="R20" s="163"/>
      <c r="S20" s="163"/>
      <c r="T20" s="164"/>
      <c r="U20" s="140"/>
      <c r="V20" s="141"/>
      <c r="W20" s="145"/>
      <c r="X20" s="146"/>
      <c r="Y20" s="147"/>
      <c r="Z20" s="146"/>
      <c r="AA20" s="149"/>
      <c r="AB20" s="150"/>
      <c r="AC20" s="151"/>
      <c r="AD20" s="152"/>
    </row>
    <row r="21" spans="1:31" ht="12" customHeight="1">
      <c r="A21" s="111" t="s">
        <v>289</v>
      </c>
      <c r="B21" s="112"/>
      <c r="C21" s="113"/>
      <c r="D21" s="117" t="str">
        <f>IF($AB$1="","",IF(VLOOKUP($AB$1,'1入力'!$D$4:$AC$207,26)="","",VLOOKUP($AB$1,'1入力'!$D$4:$AC$207,26)))</f>
        <v>○○を工夫しました。などなど・・・</v>
      </c>
      <c r="E21" s="118"/>
      <c r="F21" s="118"/>
      <c r="G21" s="118"/>
      <c r="H21" s="118"/>
      <c r="I21" s="118"/>
      <c r="J21" s="118"/>
      <c r="K21" s="118"/>
      <c r="L21" s="118"/>
      <c r="M21" s="118"/>
      <c r="N21" s="118"/>
      <c r="O21" s="118"/>
      <c r="P21" s="118"/>
      <c r="Q21" s="118"/>
      <c r="R21" s="118"/>
      <c r="S21" s="118"/>
      <c r="T21" s="119"/>
      <c r="U21" s="123" t="s">
        <v>305</v>
      </c>
      <c r="V21" s="124"/>
      <c r="W21" s="127" t="str">
        <f>IF($AB$1="","",IF(VLOOKUP($AB$1,'1入力'!$D$4:$AC$207,25)="","",VLOOKUP($AB$1,'1入力'!$D$4:$AC$207,25)))</f>
        <v>須磨海岸</v>
      </c>
      <c r="X21" s="112"/>
      <c r="Y21" s="112"/>
      <c r="Z21" s="112"/>
      <c r="AA21" s="112"/>
      <c r="AB21" s="112"/>
      <c r="AC21" s="112"/>
      <c r="AD21" s="128"/>
    </row>
    <row r="22" spans="1:31" ht="12" customHeight="1">
      <c r="A22" s="114"/>
      <c r="B22" s="115"/>
      <c r="C22" s="116"/>
      <c r="D22" s="120"/>
      <c r="E22" s="121"/>
      <c r="F22" s="121"/>
      <c r="G22" s="121"/>
      <c r="H22" s="121"/>
      <c r="I22" s="121"/>
      <c r="J22" s="121"/>
      <c r="K22" s="121"/>
      <c r="L22" s="121"/>
      <c r="M22" s="121"/>
      <c r="N22" s="121"/>
      <c r="O22" s="121"/>
      <c r="P22" s="121"/>
      <c r="Q22" s="121"/>
      <c r="R22" s="121"/>
      <c r="S22" s="121"/>
      <c r="T22" s="122"/>
      <c r="U22" s="125"/>
      <c r="V22" s="126"/>
      <c r="W22" s="129"/>
      <c r="X22" s="130"/>
      <c r="Y22" s="130"/>
      <c r="Z22" s="130"/>
      <c r="AA22" s="130"/>
      <c r="AB22" s="130"/>
      <c r="AC22" s="130"/>
      <c r="AD22" s="131"/>
    </row>
    <row r="23" spans="1:31" ht="12" customHeight="1">
      <c r="A23" s="114"/>
      <c r="B23" s="115"/>
      <c r="C23" s="116"/>
      <c r="D23" s="120"/>
      <c r="E23" s="121"/>
      <c r="F23" s="121"/>
      <c r="G23" s="121"/>
      <c r="H23" s="121"/>
      <c r="I23" s="121"/>
      <c r="J23" s="121"/>
      <c r="K23" s="121"/>
      <c r="L23" s="121"/>
      <c r="M23" s="121"/>
      <c r="N23" s="121"/>
      <c r="O23" s="121"/>
      <c r="P23" s="121"/>
      <c r="Q23" s="121"/>
      <c r="R23" s="121"/>
      <c r="S23" s="121"/>
      <c r="T23" s="122"/>
      <c r="U23" s="132" t="s">
        <v>306</v>
      </c>
      <c r="V23" s="134">
        <f>IF($AB$1="","",IF(VLOOKUP($AB$1,'1入力'!$D$4:$AC$207,21)="","",VLOOKUP($AB$1,'1入力'!$D$4:$AC$207,21)))</f>
        <v>2020</v>
      </c>
      <c r="W23" s="135"/>
      <c r="X23" s="58"/>
      <c r="Y23" s="135">
        <f>IF($AB$1="","",IF(VLOOKUP($AB$1,'1入力'!$D$4:$AC$207,22)="","",VLOOKUP($AB$1,'1入力'!$D$4:$AC$207,22)))</f>
        <v>8</v>
      </c>
      <c r="Z23" s="58"/>
      <c r="AA23" s="135">
        <f>IF($AB$1="","",IF(VLOOKUP($AB$1,'1入力'!$D$4:$AC$207,23)="","",VLOOKUP($AB$1,'1入力'!$D$4:$AC$207,23)))</f>
        <v>19</v>
      </c>
      <c r="AB23" s="58"/>
      <c r="AC23" s="135">
        <f>IF($AB$1="","",IF(VLOOKUP($AB$1,'1入力'!$D$4:$AC$207,24)="","",VLOOKUP($AB$1,'1入力'!$D$4:$AC$207,24)))</f>
        <v>9</v>
      </c>
      <c r="AD23" s="138" t="s">
        <v>307</v>
      </c>
    </row>
    <row r="24" spans="1:31" ht="12" customHeight="1" thickBot="1">
      <c r="A24" s="114"/>
      <c r="B24" s="115"/>
      <c r="C24" s="116"/>
      <c r="D24" s="120"/>
      <c r="E24" s="121"/>
      <c r="F24" s="121"/>
      <c r="G24" s="121"/>
      <c r="H24" s="121"/>
      <c r="I24" s="121"/>
      <c r="J24" s="121"/>
      <c r="K24" s="121"/>
      <c r="L24" s="121"/>
      <c r="M24" s="121"/>
      <c r="N24" s="121"/>
      <c r="O24" s="121"/>
      <c r="P24" s="121"/>
      <c r="Q24" s="121"/>
      <c r="R24" s="121"/>
      <c r="S24" s="121"/>
      <c r="T24" s="122"/>
      <c r="U24" s="133"/>
      <c r="V24" s="136"/>
      <c r="W24" s="137"/>
      <c r="X24" s="59" t="s">
        <v>287</v>
      </c>
      <c r="Y24" s="137"/>
      <c r="Z24" s="59" t="s">
        <v>274</v>
      </c>
      <c r="AA24" s="137"/>
      <c r="AB24" s="59" t="s">
        <v>275</v>
      </c>
      <c r="AC24" s="137"/>
      <c r="AD24" s="139"/>
    </row>
    <row r="25" spans="1:31" ht="12" customHeight="1">
      <c r="A25" s="81" t="s">
        <v>327</v>
      </c>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3"/>
    </row>
    <row r="26" spans="1:31" ht="12" customHeight="1">
      <c r="A26" s="84"/>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6"/>
    </row>
    <row r="27" spans="1:31" ht="12" customHeight="1" thickBot="1">
      <c r="A27" s="87"/>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9"/>
    </row>
    <row r="28" spans="1:31" ht="12" customHeight="1">
      <c r="A28" s="60"/>
      <c r="B28" s="60"/>
      <c r="C28" s="60"/>
      <c r="D28" s="60"/>
      <c r="E28" s="60"/>
      <c r="F28" s="60"/>
      <c r="G28" s="61"/>
      <c r="H28" s="61"/>
      <c r="I28" s="60"/>
      <c r="J28" s="60"/>
      <c r="K28" s="60"/>
      <c r="L28" s="60"/>
      <c r="M28" s="60"/>
      <c r="N28" s="60"/>
      <c r="O28" s="60"/>
      <c r="P28" s="60"/>
      <c r="Q28" s="60"/>
      <c r="R28" s="60"/>
      <c r="S28" s="60"/>
      <c r="T28" s="60"/>
      <c r="U28" s="60"/>
      <c r="V28" s="60"/>
      <c r="W28" s="60"/>
      <c r="X28" s="60"/>
      <c r="Y28" s="60"/>
      <c r="Z28" s="60"/>
      <c r="AA28" s="60"/>
      <c r="AB28" s="60"/>
      <c r="AC28" s="60"/>
      <c r="AD28" s="60"/>
    </row>
    <row r="29" spans="1:31" ht="12" customHeight="1">
      <c r="A29" s="60"/>
      <c r="B29" s="60"/>
      <c r="C29" s="60"/>
      <c r="D29" s="60"/>
      <c r="E29" s="60"/>
      <c r="F29" s="60"/>
      <c r="G29" s="61"/>
      <c r="H29" s="61"/>
      <c r="I29" s="60"/>
      <c r="J29" s="60"/>
      <c r="K29" s="60"/>
      <c r="L29" s="60"/>
      <c r="M29" s="60"/>
      <c r="N29" s="60"/>
      <c r="O29" s="60"/>
      <c r="P29" s="60"/>
      <c r="Q29" s="60"/>
      <c r="R29" s="60"/>
      <c r="S29" s="60"/>
      <c r="T29" s="60"/>
      <c r="U29" s="60"/>
      <c r="V29" s="60"/>
      <c r="W29" s="60"/>
      <c r="X29" s="60"/>
      <c r="Y29" s="60"/>
      <c r="Z29" s="60"/>
      <c r="AA29" s="60"/>
      <c r="AB29" s="60"/>
      <c r="AC29" s="60"/>
      <c r="AD29" s="60"/>
    </row>
    <row r="30" spans="1:31" ht="90" customHeight="1">
      <c r="A30" s="90" t="s">
        <v>396</v>
      </c>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row>
    <row r="31" spans="1:31" ht="12" customHeight="1">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row>
    <row r="32" spans="1:31" ht="5" customHeight="1">
      <c r="A32" s="91" t="s">
        <v>338</v>
      </c>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3"/>
      <c r="AE32" s="62"/>
    </row>
    <row r="33" spans="1:31" ht="5" customHeight="1">
      <c r="A33" s="94"/>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6"/>
      <c r="AE33" s="62"/>
    </row>
    <row r="34" spans="1:31" ht="5" customHeight="1">
      <c r="A34" s="94"/>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6"/>
      <c r="AE34" s="62"/>
    </row>
    <row r="35" spans="1:31" ht="5" customHeight="1">
      <c r="A35" s="94"/>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6"/>
      <c r="AE35" s="62"/>
    </row>
    <row r="36" spans="1:31" ht="5" customHeight="1">
      <c r="A36" s="94"/>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6"/>
      <c r="AE36" s="62"/>
    </row>
    <row r="37" spans="1:31" ht="5" customHeight="1">
      <c r="A37" s="94"/>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6"/>
      <c r="AE37" s="62"/>
    </row>
    <row r="38" spans="1:31" ht="5" customHeight="1">
      <c r="A38" s="94"/>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6"/>
      <c r="AE38" s="62"/>
    </row>
    <row r="39" spans="1:31" ht="5" customHeight="1">
      <c r="A39" s="94"/>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6"/>
    </row>
    <row r="40" spans="1:31" ht="5" customHeight="1">
      <c r="A40" s="94"/>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6"/>
    </row>
    <row r="41" spans="1:31" ht="5" customHeight="1">
      <c r="A41" s="94"/>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6"/>
    </row>
    <row r="42" spans="1:31" ht="5" customHeight="1">
      <c r="A42" s="94"/>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6"/>
    </row>
    <row r="43" spans="1:31" ht="5" customHeight="1" thickBot="1">
      <c r="A43" s="97"/>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9"/>
    </row>
    <row r="44" spans="1:31" ht="5" customHeight="1">
      <c r="A44" s="100"/>
      <c r="B44" s="109" t="str">
        <f>IF($AB$1="","",VLOOKUP($AB$1,'1入力'!$D$4:$AC$207,3))</f>
        <v>ナツノウミベ</v>
      </c>
      <c r="C44" s="109"/>
      <c r="D44" s="109"/>
      <c r="E44" s="109"/>
      <c r="F44" s="109"/>
      <c r="G44" s="109"/>
      <c r="H44" s="109"/>
      <c r="I44" s="109"/>
      <c r="J44" s="109"/>
      <c r="K44" s="109"/>
      <c r="L44" s="109"/>
      <c r="M44" s="109"/>
      <c r="N44" s="109"/>
      <c r="O44" s="109"/>
      <c r="P44" s="109"/>
      <c r="Q44" s="109"/>
      <c r="R44" s="109"/>
      <c r="S44" s="109"/>
      <c r="T44" s="109"/>
      <c r="U44" s="109"/>
      <c r="V44" s="109"/>
      <c r="W44" s="109"/>
      <c r="X44" s="109" t="str">
        <f>IF($AB$1="","",VLOOKUP($AB$1,'1入力'!$D$4:$AC$207,13))</f>
        <v>県立東灘</v>
      </c>
      <c r="Y44" s="109"/>
      <c r="Z44" s="109"/>
      <c r="AA44" s="109"/>
      <c r="AB44" s="109"/>
      <c r="AC44" s="109"/>
      <c r="AD44" s="106"/>
      <c r="AE44" s="62"/>
    </row>
    <row r="45" spans="1:31" ht="5" customHeight="1">
      <c r="A45" s="102"/>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07"/>
      <c r="AE45" s="62"/>
    </row>
    <row r="46" spans="1:31" ht="5" customHeight="1">
      <c r="A46" s="102"/>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07"/>
      <c r="AE46" s="62"/>
    </row>
    <row r="47" spans="1:31" ht="5" customHeight="1">
      <c r="A47" s="102"/>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07"/>
      <c r="AE47" s="62"/>
    </row>
    <row r="48" spans="1:31" ht="5" customHeight="1">
      <c r="A48" s="102"/>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07"/>
      <c r="AE48" s="62"/>
    </row>
    <row r="49" spans="1:31" ht="5" customHeight="1">
      <c r="A49" s="102"/>
      <c r="B49" s="78" t="str">
        <f>IF($AB$1="","",VLOOKUP($AB$1,'1入力'!$D$4:$AC$207,2))</f>
        <v>夏の海辺</v>
      </c>
      <c r="C49" s="78"/>
      <c r="D49" s="78"/>
      <c r="E49" s="78"/>
      <c r="F49" s="78"/>
      <c r="G49" s="78"/>
      <c r="H49" s="78"/>
      <c r="I49" s="78"/>
      <c r="J49" s="78"/>
      <c r="K49" s="78"/>
      <c r="L49" s="78"/>
      <c r="M49" s="78"/>
      <c r="N49" s="78"/>
      <c r="O49" s="78"/>
      <c r="P49" s="78"/>
      <c r="Q49" s="78"/>
      <c r="R49" s="78"/>
      <c r="S49" s="78"/>
      <c r="T49" s="78"/>
      <c r="U49" s="78"/>
      <c r="V49" s="78"/>
      <c r="W49" s="78"/>
      <c r="X49" s="110" t="str">
        <f>IF($AB$1="","",VLOOKUP($AB$1,'1入力'!$D$4:$AC$207,14))</f>
        <v>3年</v>
      </c>
      <c r="Y49" s="110"/>
      <c r="Z49" s="110"/>
      <c r="AA49" s="273" t="str">
        <f>IF($AB$1="","",IF(VLOOKUP($AB$1,'1入力'!$D$4:$AC$207,6)="",VLOOKUP($AB$1,'1入力'!$D$4:$AC$207,4)&amp;VLOOKUP($AB$1,'1入力'!$D$4:$AC$207,5),VLOOKUP($AB$1,'1入力'!$D$4:$AC$207,4)&amp;VLOOKUP($AB$1,'1入力'!$D$4:$AC$207,5)&amp;VLOOKUP($AB$1,'1入力'!$D$4:$AC$207,6)))</f>
        <v>M1F</v>
      </c>
      <c r="AB49" s="273"/>
      <c r="AC49" s="273"/>
      <c r="AD49" s="107"/>
      <c r="AE49" s="62"/>
    </row>
    <row r="50" spans="1:31" ht="5" customHeight="1">
      <c r="A50" s="102"/>
      <c r="B50" s="78"/>
      <c r="C50" s="78"/>
      <c r="D50" s="78"/>
      <c r="E50" s="78"/>
      <c r="F50" s="78"/>
      <c r="G50" s="78"/>
      <c r="H50" s="78"/>
      <c r="I50" s="78"/>
      <c r="J50" s="78"/>
      <c r="K50" s="78"/>
      <c r="L50" s="78"/>
      <c r="M50" s="78"/>
      <c r="N50" s="78"/>
      <c r="O50" s="78"/>
      <c r="P50" s="78"/>
      <c r="Q50" s="78"/>
      <c r="R50" s="78"/>
      <c r="S50" s="78"/>
      <c r="T50" s="78"/>
      <c r="U50" s="78"/>
      <c r="V50" s="78"/>
      <c r="W50" s="78"/>
      <c r="X50" s="110"/>
      <c r="Y50" s="110"/>
      <c r="Z50" s="110"/>
      <c r="AA50" s="273"/>
      <c r="AB50" s="273"/>
      <c r="AC50" s="273"/>
      <c r="AD50" s="107"/>
      <c r="AE50" s="62"/>
    </row>
    <row r="51" spans="1:31" ht="5" customHeight="1">
      <c r="A51" s="102"/>
      <c r="B51" s="78"/>
      <c r="C51" s="78"/>
      <c r="D51" s="78"/>
      <c r="E51" s="78"/>
      <c r="F51" s="78"/>
      <c r="G51" s="78"/>
      <c r="H51" s="78"/>
      <c r="I51" s="78"/>
      <c r="J51" s="78"/>
      <c r="K51" s="78"/>
      <c r="L51" s="78"/>
      <c r="M51" s="78"/>
      <c r="N51" s="78"/>
      <c r="O51" s="78"/>
      <c r="P51" s="78"/>
      <c r="Q51" s="78"/>
      <c r="R51" s="78"/>
      <c r="S51" s="78"/>
      <c r="T51" s="78"/>
      <c r="U51" s="78"/>
      <c r="V51" s="78"/>
      <c r="W51" s="78"/>
      <c r="X51" s="110"/>
      <c r="Y51" s="110"/>
      <c r="Z51" s="110"/>
      <c r="AA51" s="273"/>
      <c r="AB51" s="273"/>
      <c r="AC51" s="273"/>
      <c r="AD51" s="107"/>
      <c r="AE51" s="62"/>
    </row>
    <row r="52" spans="1:31" ht="5" customHeight="1">
      <c r="A52" s="102"/>
      <c r="B52" s="78"/>
      <c r="C52" s="78"/>
      <c r="D52" s="78"/>
      <c r="E52" s="78"/>
      <c r="F52" s="78"/>
      <c r="G52" s="78"/>
      <c r="H52" s="78"/>
      <c r="I52" s="78"/>
      <c r="J52" s="78"/>
      <c r="K52" s="78"/>
      <c r="L52" s="78"/>
      <c r="M52" s="78"/>
      <c r="N52" s="78"/>
      <c r="O52" s="78"/>
      <c r="P52" s="78"/>
      <c r="Q52" s="78"/>
      <c r="R52" s="78"/>
      <c r="S52" s="78"/>
      <c r="T52" s="78"/>
      <c r="U52" s="78"/>
      <c r="V52" s="78"/>
      <c r="W52" s="78"/>
      <c r="X52" s="110"/>
      <c r="Y52" s="110"/>
      <c r="Z52" s="110"/>
      <c r="AA52" s="273"/>
      <c r="AB52" s="273"/>
      <c r="AC52" s="273"/>
      <c r="AD52" s="107"/>
      <c r="AE52" s="62"/>
    </row>
    <row r="53" spans="1:31" ht="5" customHeight="1">
      <c r="A53" s="102"/>
      <c r="B53" s="78"/>
      <c r="C53" s="78"/>
      <c r="D53" s="78"/>
      <c r="E53" s="78"/>
      <c r="F53" s="78"/>
      <c r="G53" s="78"/>
      <c r="H53" s="78"/>
      <c r="I53" s="78"/>
      <c r="J53" s="78"/>
      <c r="K53" s="78"/>
      <c r="L53" s="78"/>
      <c r="M53" s="78"/>
      <c r="N53" s="78"/>
      <c r="O53" s="78"/>
      <c r="P53" s="78"/>
      <c r="Q53" s="78"/>
      <c r="R53" s="78"/>
      <c r="S53" s="78"/>
      <c r="T53" s="78"/>
      <c r="U53" s="78"/>
      <c r="V53" s="78"/>
      <c r="W53" s="78"/>
      <c r="X53" s="78" t="str">
        <f>IF($AB$1="","",VLOOKUP($AB$1,'1入力'!$D$4:$AC$207,8))</f>
        <v>神戸　太郎</v>
      </c>
      <c r="Y53" s="78"/>
      <c r="Z53" s="78"/>
      <c r="AA53" s="78"/>
      <c r="AB53" s="78"/>
      <c r="AC53" s="78"/>
      <c r="AD53" s="107"/>
      <c r="AE53" s="62"/>
    </row>
    <row r="54" spans="1:31" ht="5" customHeight="1">
      <c r="A54" s="102"/>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107"/>
      <c r="AE54" s="62"/>
    </row>
    <row r="55" spans="1:31" ht="5" customHeight="1">
      <c r="A55" s="102"/>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107"/>
      <c r="AE55" s="62"/>
    </row>
    <row r="56" spans="1:31" ht="5" customHeight="1">
      <c r="A56" s="102"/>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107"/>
      <c r="AE56" s="62"/>
    </row>
    <row r="57" spans="1:31" ht="5" customHeight="1">
      <c r="A57" s="102"/>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107"/>
      <c r="AE57" s="62"/>
    </row>
    <row r="58" spans="1:31" ht="5" customHeight="1">
      <c r="A58" s="104"/>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108"/>
      <c r="AE58" s="62"/>
    </row>
  </sheetData>
  <sheetProtection sheet="1" objects="1" scenarios="1"/>
  <mergeCells count="63">
    <mergeCell ref="A4:T5"/>
    <mergeCell ref="U4:Y8"/>
    <mergeCell ref="Z4:AD8"/>
    <mergeCell ref="A6:C8"/>
    <mergeCell ref="D6:P8"/>
    <mergeCell ref="Q6:R8"/>
    <mergeCell ref="S6:T8"/>
    <mergeCell ref="A1:K3"/>
    <mergeCell ref="L1:N3"/>
    <mergeCell ref="O1:Q3"/>
    <mergeCell ref="R1:AA3"/>
    <mergeCell ref="AB1:AD3"/>
    <mergeCell ref="A9:C10"/>
    <mergeCell ref="D9:P10"/>
    <mergeCell ref="Q9:R10"/>
    <mergeCell ref="S9:AD10"/>
    <mergeCell ref="AB15:AD16"/>
    <mergeCell ref="A11:C14"/>
    <mergeCell ref="D11:P14"/>
    <mergeCell ref="Q11:R12"/>
    <mergeCell ref="S11:AD12"/>
    <mergeCell ref="Q13:R14"/>
    <mergeCell ref="S13:T14"/>
    <mergeCell ref="U13:W14"/>
    <mergeCell ref="X13:Z14"/>
    <mergeCell ref="AA13:AB14"/>
    <mergeCell ref="AC13:AD14"/>
    <mergeCell ref="A15:C16"/>
    <mergeCell ref="D15:T16"/>
    <mergeCell ref="U15:V16"/>
    <mergeCell ref="W15:Y16"/>
    <mergeCell ref="Z15:AA16"/>
    <mergeCell ref="AB17:AD18"/>
    <mergeCell ref="U19:V20"/>
    <mergeCell ref="W19:Y20"/>
    <mergeCell ref="Z19:AA20"/>
    <mergeCell ref="AB19:AD20"/>
    <mergeCell ref="A17:C20"/>
    <mergeCell ref="D17:T20"/>
    <mergeCell ref="U17:V18"/>
    <mergeCell ref="W17:Y18"/>
    <mergeCell ref="Z17:AA18"/>
    <mergeCell ref="A21:C24"/>
    <mergeCell ref="D21:T24"/>
    <mergeCell ref="U21:V22"/>
    <mergeCell ref="W21:AD22"/>
    <mergeCell ref="U23:U24"/>
    <mergeCell ref="V23:W24"/>
    <mergeCell ref="Y23:Y24"/>
    <mergeCell ref="AA23:AA24"/>
    <mergeCell ref="AC23:AC24"/>
    <mergeCell ref="AD23:AD24"/>
    <mergeCell ref="A25:AD27"/>
    <mergeCell ref="A30:AD30"/>
    <mergeCell ref="A32:AD43"/>
    <mergeCell ref="X44:AC48"/>
    <mergeCell ref="AD44:AD58"/>
    <mergeCell ref="X49:Z52"/>
    <mergeCell ref="AA49:AC52"/>
    <mergeCell ref="X53:AC58"/>
    <mergeCell ref="B44:W48"/>
    <mergeCell ref="A44:A58"/>
    <mergeCell ref="B49:W58"/>
  </mergeCells>
  <phoneticPr fontId="7"/>
  <pageMargins left="0.39370078740157483" right="0.39370078740157483" top="0.39370078740157483" bottom="0.39370078740157483" header="0.31496062992125984" footer="0.31496062992125984"/>
  <pageSetup paperSize="13" orientation="portrait" horizont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A816D-22FA-4DD5-A79E-884AD5AB0623}">
  <dimension ref="A1:AE58"/>
  <sheetViews>
    <sheetView zoomScaleNormal="100" workbookViewId="0">
      <selection activeCell="Z4" sqref="Z4:AD8"/>
    </sheetView>
  </sheetViews>
  <sheetFormatPr defaultColWidth="9.140625" defaultRowHeight="18.75"/>
  <cols>
    <col min="1" max="30" width="2.85546875" style="57" customWidth="1"/>
    <col min="31" max="16384" width="9.140625" style="57"/>
  </cols>
  <sheetData>
    <row r="1" spans="1:30" ht="12" customHeight="1">
      <c r="A1" s="204" t="s">
        <v>292</v>
      </c>
      <c r="B1" s="205"/>
      <c r="C1" s="205"/>
      <c r="D1" s="205"/>
      <c r="E1" s="205"/>
      <c r="F1" s="205"/>
      <c r="G1" s="205"/>
      <c r="H1" s="205"/>
      <c r="I1" s="205"/>
      <c r="J1" s="205"/>
      <c r="K1" s="205"/>
      <c r="L1" s="209" t="s">
        <v>334</v>
      </c>
      <c r="M1" s="210"/>
      <c r="N1" s="210"/>
      <c r="O1" s="215">
        <f>IF($AB$1="","",VLOOKUP($AB$1,'1入力'!$D$4:$AC$207,11))</f>
        <v>103</v>
      </c>
      <c r="P1" s="216"/>
      <c r="Q1" s="217"/>
      <c r="R1" s="224" t="s">
        <v>398</v>
      </c>
      <c r="S1" s="225"/>
      <c r="T1" s="225"/>
      <c r="U1" s="225"/>
      <c r="V1" s="225"/>
      <c r="W1" s="225"/>
      <c r="X1" s="225"/>
      <c r="Y1" s="225"/>
      <c r="Z1" s="225"/>
      <c r="AA1" s="226"/>
      <c r="AB1" s="233" t="s">
        <v>402</v>
      </c>
      <c r="AC1" s="234"/>
      <c r="AD1" s="235"/>
    </row>
    <row r="2" spans="1:30" ht="12" customHeight="1">
      <c r="A2" s="206"/>
      <c r="B2" s="207"/>
      <c r="C2" s="207"/>
      <c r="D2" s="207"/>
      <c r="E2" s="207"/>
      <c r="F2" s="207"/>
      <c r="G2" s="207"/>
      <c r="H2" s="207"/>
      <c r="I2" s="207"/>
      <c r="J2" s="207"/>
      <c r="K2" s="207"/>
      <c r="L2" s="211"/>
      <c r="M2" s="212"/>
      <c r="N2" s="212"/>
      <c r="O2" s="218"/>
      <c r="P2" s="219"/>
      <c r="Q2" s="220"/>
      <c r="R2" s="227"/>
      <c r="S2" s="228"/>
      <c r="T2" s="228"/>
      <c r="U2" s="228"/>
      <c r="V2" s="228"/>
      <c r="W2" s="228"/>
      <c r="X2" s="228"/>
      <c r="Y2" s="228"/>
      <c r="Z2" s="228"/>
      <c r="AA2" s="229"/>
      <c r="AB2" s="236"/>
      <c r="AC2" s="237"/>
      <c r="AD2" s="238"/>
    </row>
    <row r="3" spans="1:30" ht="12" customHeight="1" thickBot="1">
      <c r="A3" s="208"/>
      <c r="B3" s="207"/>
      <c r="C3" s="207"/>
      <c r="D3" s="207"/>
      <c r="E3" s="207"/>
      <c r="F3" s="207"/>
      <c r="G3" s="207"/>
      <c r="H3" s="207"/>
      <c r="I3" s="207"/>
      <c r="J3" s="207"/>
      <c r="K3" s="207"/>
      <c r="L3" s="213"/>
      <c r="M3" s="214"/>
      <c r="N3" s="214"/>
      <c r="O3" s="221"/>
      <c r="P3" s="222"/>
      <c r="Q3" s="223"/>
      <c r="R3" s="230"/>
      <c r="S3" s="231"/>
      <c r="T3" s="231"/>
      <c r="U3" s="231"/>
      <c r="V3" s="231"/>
      <c r="W3" s="231"/>
      <c r="X3" s="231"/>
      <c r="Y3" s="231"/>
      <c r="Z3" s="231"/>
      <c r="AA3" s="232"/>
      <c r="AB3" s="239"/>
      <c r="AC3" s="240"/>
      <c r="AD3" s="241"/>
    </row>
    <row r="4" spans="1:30" ht="12" customHeight="1">
      <c r="A4" s="242" t="s">
        <v>395</v>
      </c>
      <c r="B4" s="243"/>
      <c r="C4" s="243"/>
      <c r="D4" s="243"/>
      <c r="E4" s="243"/>
      <c r="F4" s="243"/>
      <c r="G4" s="243"/>
      <c r="H4" s="243"/>
      <c r="I4" s="243"/>
      <c r="J4" s="243"/>
      <c r="K4" s="243"/>
      <c r="L4" s="243"/>
      <c r="M4" s="243"/>
      <c r="N4" s="243"/>
      <c r="O4" s="243"/>
      <c r="P4" s="243"/>
      <c r="Q4" s="243"/>
      <c r="R4" s="243"/>
      <c r="S4" s="243"/>
      <c r="T4" s="244"/>
      <c r="U4" s="248" t="s">
        <v>303</v>
      </c>
      <c r="V4" s="249"/>
      <c r="W4" s="249"/>
      <c r="X4" s="249"/>
      <c r="Y4" s="250"/>
      <c r="Z4" s="257" t="s">
        <v>304</v>
      </c>
      <c r="AA4" s="249"/>
      <c r="AB4" s="249"/>
      <c r="AC4" s="249"/>
      <c r="AD4" s="258"/>
    </row>
    <row r="5" spans="1:30" ht="12" customHeight="1" thickBot="1">
      <c r="A5" s="245"/>
      <c r="B5" s="246"/>
      <c r="C5" s="246"/>
      <c r="D5" s="246"/>
      <c r="E5" s="246"/>
      <c r="F5" s="246"/>
      <c r="G5" s="246"/>
      <c r="H5" s="246"/>
      <c r="I5" s="246"/>
      <c r="J5" s="246"/>
      <c r="K5" s="246"/>
      <c r="L5" s="246"/>
      <c r="M5" s="246"/>
      <c r="N5" s="246"/>
      <c r="O5" s="246"/>
      <c r="P5" s="246"/>
      <c r="Q5" s="246"/>
      <c r="R5" s="246"/>
      <c r="S5" s="246"/>
      <c r="T5" s="247"/>
      <c r="U5" s="251"/>
      <c r="V5" s="252"/>
      <c r="W5" s="252"/>
      <c r="X5" s="252"/>
      <c r="Y5" s="253"/>
      <c r="Z5" s="259"/>
      <c r="AA5" s="252"/>
      <c r="AB5" s="252"/>
      <c r="AC5" s="252"/>
      <c r="AD5" s="260"/>
    </row>
    <row r="6" spans="1:30" ht="12" customHeight="1">
      <c r="A6" s="165" t="s">
        <v>293</v>
      </c>
      <c r="B6" s="112"/>
      <c r="C6" s="113"/>
      <c r="D6" s="263" t="str">
        <f>IF($AB$1="","",VLOOKUP($AB$1,'1入力'!$D$4:$AC$207,13))</f>
        <v>県立東灘</v>
      </c>
      <c r="E6" s="264"/>
      <c r="F6" s="264"/>
      <c r="G6" s="264"/>
      <c r="H6" s="264"/>
      <c r="I6" s="264"/>
      <c r="J6" s="264"/>
      <c r="K6" s="264"/>
      <c r="L6" s="264"/>
      <c r="M6" s="264"/>
      <c r="N6" s="264"/>
      <c r="O6" s="264"/>
      <c r="P6" s="265"/>
      <c r="Q6" s="263">
        <f>IF($AB$1="","",VLOOKUP($AB$1,'1入力'!$D$4:$AC$207,12))</f>
        <v>3</v>
      </c>
      <c r="R6" s="264"/>
      <c r="S6" s="143" t="s">
        <v>287</v>
      </c>
      <c r="T6" s="175"/>
      <c r="U6" s="251"/>
      <c r="V6" s="252"/>
      <c r="W6" s="252"/>
      <c r="X6" s="252"/>
      <c r="Y6" s="253"/>
      <c r="Z6" s="259"/>
      <c r="AA6" s="252"/>
      <c r="AB6" s="252"/>
      <c r="AC6" s="252"/>
      <c r="AD6" s="260"/>
    </row>
    <row r="7" spans="1:30" ht="12" customHeight="1">
      <c r="A7" s="114"/>
      <c r="B7" s="115"/>
      <c r="C7" s="116"/>
      <c r="D7" s="266"/>
      <c r="E7" s="267"/>
      <c r="F7" s="267"/>
      <c r="G7" s="267"/>
      <c r="H7" s="267"/>
      <c r="I7" s="267"/>
      <c r="J7" s="267"/>
      <c r="K7" s="267"/>
      <c r="L7" s="267"/>
      <c r="M7" s="267"/>
      <c r="N7" s="267"/>
      <c r="O7" s="267"/>
      <c r="P7" s="268"/>
      <c r="Q7" s="266"/>
      <c r="R7" s="267"/>
      <c r="S7" s="177"/>
      <c r="T7" s="178"/>
      <c r="U7" s="251"/>
      <c r="V7" s="252"/>
      <c r="W7" s="252"/>
      <c r="X7" s="252"/>
      <c r="Y7" s="253"/>
      <c r="Z7" s="259"/>
      <c r="AA7" s="252"/>
      <c r="AB7" s="252"/>
      <c r="AC7" s="252"/>
      <c r="AD7" s="260"/>
    </row>
    <row r="8" spans="1:30" ht="12" customHeight="1" thickBot="1">
      <c r="A8" s="140"/>
      <c r="B8" s="151"/>
      <c r="C8" s="141"/>
      <c r="D8" s="269"/>
      <c r="E8" s="270"/>
      <c r="F8" s="270"/>
      <c r="G8" s="270"/>
      <c r="H8" s="270"/>
      <c r="I8" s="270"/>
      <c r="J8" s="270"/>
      <c r="K8" s="270"/>
      <c r="L8" s="270"/>
      <c r="M8" s="270"/>
      <c r="N8" s="270"/>
      <c r="O8" s="270"/>
      <c r="P8" s="271"/>
      <c r="Q8" s="269"/>
      <c r="R8" s="270"/>
      <c r="S8" s="146"/>
      <c r="T8" s="272"/>
      <c r="U8" s="254"/>
      <c r="V8" s="255"/>
      <c r="W8" s="255"/>
      <c r="X8" s="255"/>
      <c r="Y8" s="256"/>
      <c r="Z8" s="261"/>
      <c r="AA8" s="255"/>
      <c r="AB8" s="255"/>
      <c r="AC8" s="255"/>
      <c r="AD8" s="262"/>
    </row>
    <row r="9" spans="1:30" ht="12" customHeight="1">
      <c r="A9" s="165" t="s">
        <v>291</v>
      </c>
      <c r="B9" s="143"/>
      <c r="C9" s="148"/>
      <c r="D9" s="127" t="str">
        <f>IF($AB$1="","",VLOOKUP($AB$1,'1入力'!$D$4:$AC$207,10))</f>
        <v>ヒョウゴ　ジロウ</v>
      </c>
      <c r="E9" s="112"/>
      <c r="F9" s="112"/>
      <c r="G9" s="112"/>
      <c r="H9" s="112"/>
      <c r="I9" s="112"/>
      <c r="J9" s="112"/>
      <c r="K9" s="112"/>
      <c r="L9" s="112"/>
      <c r="M9" s="112"/>
      <c r="N9" s="112"/>
      <c r="O9" s="112"/>
      <c r="P9" s="128"/>
      <c r="Q9" s="165" t="s">
        <v>272</v>
      </c>
      <c r="R9" s="113"/>
      <c r="S9" s="174" t="str">
        <f>IF($AB$1="","",IF(VLOOKUP($AB$1,'1入力'!$D$4:$AC$207,19)="","",VLOOKUP($AB$1,'1入力'!$D$4:$AC$207,19)))</f>
        <v/>
      </c>
      <c r="T9" s="143"/>
      <c r="U9" s="143"/>
      <c r="V9" s="143"/>
      <c r="W9" s="143"/>
      <c r="X9" s="143"/>
      <c r="Y9" s="143"/>
      <c r="Z9" s="143"/>
      <c r="AA9" s="143"/>
      <c r="AB9" s="143"/>
      <c r="AC9" s="143"/>
      <c r="AD9" s="175"/>
    </row>
    <row r="10" spans="1:30" ht="12" customHeight="1">
      <c r="A10" s="171"/>
      <c r="B10" s="172"/>
      <c r="C10" s="173"/>
      <c r="D10" s="129"/>
      <c r="E10" s="130"/>
      <c r="F10" s="130"/>
      <c r="G10" s="130"/>
      <c r="H10" s="130"/>
      <c r="I10" s="130"/>
      <c r="J10" s="130"/>
      <c r="K10" s="130"/>
      <c r="L10" s="130"/>
      <c r="M10" s="130"/>
      <c r="N10" s="130"/>
      <c r="O10" s="130"/>
      <c r="P10" s="131"/>
      <c r="Q10" s="114"/>
      <c r="R10" s="116"/>
      <c r="S10" s="176"/>
      <c r="T10" s="177"/>
      <c r="U10" s="177"/>
      <c r="V10" s="177"/>
      <c r="W10" s="177"/>
      <c r="X10" s="177"/>
      <c r="Y10" s="177"/>
      <c r="Z10" s="177"/>
      <c r="AA10" s="177"/>
      <c r="AB10" s="177"/>
      <c r="AC10" s="177"/>
      <c r="AD10" s="178"/>
    </row>
    <row r="11" spans="1:30" ht="12" customHeight="1">
      <c r="A11" s="179" t="s">
        <v>286</v>
      </c>
      <c r="B11" s="154"/>
      <c r="C11" s="155"/>
      <c r="D11" s="180" t="str">
        <f>IF($AB$1="","",VLOOKUP($AB$1,'1入力'!$D$4:$AC$207,8))</f>
        <v>兵庫　次郎</v>
      </c>
      <c r="E11" s="181"/>
      <c r="F11" s="181"/>
      <c r="G11" s="181"/>
      <c r="H11" s="181"/>
      <c r="I11" s="181"/>
      <c r="J11" s="181"/>
      <c r="K11" s="181"/>
      <c r="L11" s="181"/>
      <c r="M11" s="181"/>
      <c r="N11" s="181"/>
      <c r="O11" s="181"/>
      <c r="P11" s="182"/>
      <c r="Q11" s="186" t="s">
        <v>294</v>
      </c>
      <c r="R11" s="187"/>
      <c r="S11" s="190" t="str">
        <f>IF($AB$1="","",IF(VLOOKUP($AB$1,'1入力'!$D$4:$AC$207,20)="","",VLOOKUP($AB$1,'1入力'!$D$4:$AC$207,20)))</f>
        <v/>
      </c>
      <c r="T11" s="191"/>
      <c r="U11" s="191"/>
      <c r="V11" s="191"/>
      <c r="W11" s="191"/>
      <c r="X11" s="191"/>
      <c r="Y11" s="191"/>
      <c r="Z11" s="191"/>
      <c r="AA11" s="191"/>
      <c r="AB11" s="191"/>
      <c r="AC11" s="191"/>
      <c r="AD11" s="192"/>
    </row>
    <row r="12" spans="1:30" ht="12" customHeight="1">
      <c r="A12" s="114"/>
      <c r="B12" s="115"/>
      <c r="C12" s="116"/>
      <c r="D12" s="183"/>
      <c r="E12" s="184"/>
      <c r="F12" s="184"/>
      <c r="G12" s="184"/>
      <c r="H12" s="184"/>
      <c r="I12" s="184"/>
      <c r="J12" s="184"/>
      <c r="K12" s="184"/>
      <c r="L12" s="184"/>
      <c r="M12" s="184"/>
      <c r="N12" s="184"/>
      <c r="O12" s="184"/>
      <c r="P12" s="185"/>
      <c r="Q12" s="188"/>
      <c r="R12" s="189"/>
      <c r="S12" s="193"/>
      <c r="T12" s="194"/>
      <c r="U12" s="194"/>
      <c r="V12" s="194"/>
      <c r="W12" s="194"/>
      <c r="X12" s="194"/>
      <c r="Y12" s="194"/>
      <c r="Z12" s="194"/>
      <c r="AA12" s="194"/>
      <c r="AB12" s="194"/>
      <c r="AC12" s="194"/>
      <c r="AD12" s="195"/>
    </row>
    <row r="13" spans="1:30" ht="12" customHeight="1">
      <c r="A13" s="114"/>
      <c r="B13" s="115"/>
      <c r="C13" s="116"/>
      <c r="D13" s="183"/>
      <c r="E13" s="184"/>
      <c r="F13" s="184"/>
      <c r="G13" s="184"/>
      <c r="H13" s="184"/>
      <c r="I13" s="184"/>
      <c r="J13" s="184"/>
      <c r="K13" s="184"/>
      <c r="L13" s="184"/>
      <c r="M13" s="184"/>
      <c r="N13" s="184"/>
      <c r="O13" s="184"/>
      <c r="P13" s="185"/>
      <c r="Q13" s="114" t="s">
        <v>295</v>
      </c>
      <c r="R13" s="116"/>
      <c r="S13" s="196" t="str">
        <f>IF($AB$1="","",IF(VLOOKUP($AB$1,'1入力'!$D$4:$AC$207,16)="","",VLOOKUP($AB$1,'1入力'!$D$4:$AC$207,16)))</f>
        <v/>
      </c>
      <c r="T13" s="115"/>
      <c r="U13" s="197" t="s">
        <v>296</v>
      </c>
      <c r="V13" s="191"/>
      <c r="W13" s="187"/>
      <c r="X13" s="190" t="str">
        <f>IF($AB$1="","",IF(VLOOKUP($AB$1,'1入力'!$D$4:$AC$207,17)="","",VLOOKUP($AB$1,'1入力'!$D$4:$AC$207,17)))</f>
        <v/>
      </c>
      <c r="Y13" s="198"/>
      <c r="Z13" s="199"/>
      <c r="AA13" s="115" t="s">
        <v>273</v>
      </c>
      <c r="AB13" s="116"/>
      <c r="AC13" s="196" t="str">
        <f>IF($AB$1="","",IF(VLOOKUP($AB$1,'1入力'!$D$4:$AC$207,18)="","",VLOOKUP($AB$1,'1入力'!$D$4:$AC$207,18)))</f>
        <v/>
      </c>
      <c r="AD13" s="170"/>
    </row>
    <row r="14" spans="1:30" ht="12" customHeight="1" thickBot="1">
      <c r="A14" s="114"/>
      <c r="B14" s="115"/>
      <c r="C14" s="116"/>
      <c r="D14" s="183"/>
      <c r="E14" s="184"/>
      <c r="F14" s="184"/>
      <c r="G14" s="184"/>
      <c r="H14" s="184"/>
      <c r="I14" s="184"/>
      <c r="J14" s="184"/>
      <c r="K14" s="184"/>
      <c r="L14" s="184"/>
      <c r="M14" s="184"/>
      <c r="N14" s="184"/>
      <c r="O14" s="184"/>
      <c r="P14" s="185"/>
      <c r="Q14" s="140"/>
      <c r="R14" s="141"/>
      <c r="S14" s="150"/>
      <c r="T14" s="151"/>
      <c r="U14" s="169"/>
      <c r="V14" s="151"/>
      <c r="W14" s="141"/>
      <c r="X14" s="200"/>
      <c r="Y14" s="201"/>
      <c r="Z14" s="202"/>
      <c r="AA14" s="151"/>
      <c r="AB14" s="141"/>
      <c r="AC14" s="150"/>
      <c r="AD14" s="152"/>
    </row>
    <row r="15" spans="1:30" ht="12" customHeight="1">
      <c r="A15" s="203" t="s">
        <v>291</v>
      </c>
      <c r="B15" s="143"/>
      <c r="C15" s="148"/>
      <c r="D15" s="127" t="str">
        <f>IF($AB$1="","",VLOOKUP($AB$1,'1入力'!$D$4:$AC$207,3))</f>
        <v>フユノユキヤマ</v>
      </c>
      <c r="E15" s="112"/>
      <c r="F15" s="112"/>
      <c r="G15" s="112"/>
      <c r="H15" s="112"/>
      <c r="I15" s="112"/>
      <c r="J15" s="112"/>
      <c r="K15" s="112"/>
      <c r="L15" s="112"/>
      <c r="M15" s="112"/>
      <c r="N15" s="112"/>
      <c r="O15" s="112"/>
      <c r="P15" s="112"/>
      <c r="Q15" s="115"/>
      <c r="R15" s="115"/>
      <c r="S15" s="115"/>
      <c r="T15" s="170"/>
      <c r="U15" s="165" t="str">
        <f>IF($AB$1="","",IF(VLOOKUP($AB$1,'1入力'!$D$4:$AC$207,4)="C","〇",""))</f>
        <v>〇</v>
      </c>
      <c r="V15" s="113"/>
      <c r="W15" s="127" t="s">
        <v>297</v>
      </c>
      <c r="X15" s="112"/>
      <c r="Y15" s="166"/>
      <c r="Z15" s="112" t="str">
        <f>IF($AB$1="","",IF(VLOOKUP($AB$1,'1入力'!$D$4:$AC$207,4)="M","〇",""))</f>
        <v/>
      </c>
      <c r="AA15" s="113"/>
      <c r="AB15" s="127" t="s">
        <v>298</v>
      </c>
      <c r="AC15" s="112"/>
      <c r="AD15" s="128"/>
    </row>
    <row r="16" spans="1:30" ht="12" customHeight="1" thickBot="1">
      <c r="A16" s="171"/>
      <c r="B16" s="172"/>
      <c r="C16" s="173"/>
      <c r="D16" s="129"/>
      <c r="E16" s="130"/>
      <c r="F16" s="130"/>
      <c r="G16" s="130"/>
      <c r="H16" s="130"/>
      <c r="I16" s="130"/>
      <c r="J16" s="130"/>
      <c r="K16" s="130"/>
      <c r="L16" s="130"/>
      <c r="M16" s="130"/>
      <c r="N16" s="130"/>
      <c r="O16" s="130"/>
      <c r="P16" s="130"/>
      <c r="Q16" s="130"/>
      <c r="R16" s="130"/>
      <c r="S16" s="130"/>
      <c r="T16" s="131"/>
      <c r="U16" s="140"/>
      <c r="V16" s="141"/>
      <c r="W16" s="150"/>
      <c r="X16" s="151"/>
      <c r="Y16" s="167"/>
      <c r="Z16" s="151"/>
      <c r="AA16" s="141"/>
      <c r="AB16" s="150"/>
      <c r="AC16" s="151"/>
      <c r="AD16" s="152"/>
    </row>
    <row r="17" spans="1:31" ht="12" customHeight="1">
      <c r="A17" s="153" t="s">
        <v>290</v>
      </c>
      <c r="B17" s="154"/>
      <c r="C17" s="155"/>
      <c r="D17" s="156" t="str">
        <f>IF($AB$1="","",VLOOKUP($AB$1,'1入力'!$D$4:$AC$207,2))</f>
        <v>冬の雪山</v>
      </c>
      <c r="E17" s="157"/>
      <c r="F17" s="157"/>
      <c r="G17" s="157"/>
      <c r="H17" s="157"/>
      <c r="I17" s="157"/>
      <c r="J17" s="157"/>
      <c r="K17" s="157"/>
      <c r="L17" s="157"/>
      <c r="M17" s="157"/>
      <c r="N17" s="157"/>
      <c r="O17" s="157"/>
      <c r="P17" s="157"/>
      <c r="Q17" s="157"/>
      <c r="R17" s="157"/>
      <c r="S17" s="157"/>
      <c r="T17" s="158"/>
      <c r="U17" s="165" t="str">
        <f>IF($AB$1="","",IF(VLOOKUP($AB$1,'1入力'!$D$4:$AC$207,5)=1,"〇",""))</f>
        <v/>
      </c>
      <c r="V17" s="113"/>
      <c r="W17" s="127" t="s">
        <v>301</v>
      </c>
      <c r="X17" s="112"/>
      <c r="Y17" s="166"/>
      <c r="Z17" s="168">
        <f>IF($AB$1="","",IF(VLOOKUP($AB$1,'1入力'!$D$4:$AC$207,5)&gt;1,VLOOKUP($AB$1,'1入力'!$D$4:$AC$207,5),""))</f>
        <v>4</v>
      </c>
      <c r="AA17" s="113"/>
      <c r="AB17" s="127" t="s">
        <v>302</v>
      </c>
      <c r="AC17" s="112"/>
      <c r="AD17" s="128"/>
    </row>
    <row r="18" spans="1:31" ht="12" customHeight="1" thickBot="1">
      <c r="A18" s="114"/>
      <c r="B18" s="115"/>
      <c r="C18" s="116"/>
      <c r="D18" s="159"/>
      <c r="E18" s="160"/>
      <c r="F18" s="160"/>
      <c r="G18" s="160"/>
      <c r="H18" s="160"/>
      <c r="I18" s="160"/>
      <c r="J18" s="160"/>
      <c r="K18" s="160"/>
      <c r="L18" s="160"/>
      <c r="M18" s="160"/>
      <c r="N18" s="160"/>
      <c r="O18" s="160"/>
      <c r="P18" s="160"/>
      <c r="Q18" s="160"/>
      <c r="R18" s="160"/>
      <c r="S18" s="160"/>
      <c r="T18" s="161"/>
      <c r="U18" s="140"/>
      <c r="V18" s="141"/>
      <c r="W18" s="150"/>
      <c r="X18" s="151"/>
      <c r="Y18" s="167"/>
      <c r="Z18" s="169"/>
      <c r="AA18" s="141"/>
      <c r="AB18" s="150"/>
      <c r="AC18" s="151"/>
      <c r="AD18" s="152"/>
    </row>
    <row r="19" spans="1:31" ht="12" customHeight="1">
      <c r="A19" s="114"/>
      <c r="B19" s="115"/>
      <c r="C19" s="116"/>
      <c r="D19" s="159"/>
      <c r="E19" s="160"/>
      <c r="F19" s="160"/>
      <c r="G19" s="160"/>
      <c r="H19" s="160"/>
      <c r="I19" s="160"/>
      <c r="J19" s="160"/>
      <c r="K19" s="160"/>
      <c r="L19" s="160"/>
      <c r="M19" s="160"/>
      <c r="N19" s="160"/>
      <c r="O19" s="160"/>
      <c r="P19" s="160"/>
      <c r="Q19" s="160"/>
      <c r="R19" s="160"/>
      <c r="S19" s="160"/>
      <c r="T19" s="161"/>
      <c r="U19" s="111" t="str">
        <f>IF($AB$1="","",IF(VLOOKUP($AB$1,'1入力'!$D$4:$AC$207,6)="","〇",""))</f>
        <v>〇</v>
      </c>
      <c r="V19" s="113"/>
      <c r="W19" s="142" t="s">
        <v>299</v>
      </c>
      <c r="X19" s="143"/>
      <c r="Y19" s="144"/>
      <c r="Z19" s="143" t="str">
        <f>IF($AB$1="","",IF(VLOOKUP($AB$1,'1入力'!$D$4:$AC$207,6)="F","〇",""))</f>
        <v/>
      </c>
      <c r="AA19" s="148"/>
      <c r="AB19" s="127" t="s">
        <v>300</v>
      </c>
      <c r="AC19" s="112"/>
      <c r="AD19" s="128"/>
    </row>
    <row r="20" spans="1:31" ht="12" customHeight="1" thickBot="1">
      <c r="A20" s="140"/>
      <c r="B20" s="151"/>
      <c r="C20" s="141"/>
      <c r="D20" s="162"/>
      <c r="E20" s="163"/>
      <c r="F20" s="163"/>
      <c r="G20" s="163"/>
      <c r="H20" s="163"/>
      <c r="I20" s="163"/>
      <c r="J20" s="163"/>
      <c r="K20" s="163"/>
      <c r="L20" s="163"/>
      <c r="M20" s="163"/>
      <c r="N20" s="163"/>
      <c r="O20" s="163"/>
      <c r="P20" s="163"/>
      <c r="Q20" s="163"/>
      <c r="R20" s="163"/>
      <c r="S20" s="163"/>
      <c r="T20" s="164"/>
      <c r="U20" s="140"/>
      <c r="V20" s="141"/>
      <c r="W20" s="145"/>
      <c r="X20" s="146"/>
      <c r="Y20" s="147"/>
      <c r="Z20" s="146"/>
      <c r="AA20" s="149"/>
      <c r="AB20" s="150"/>
      <c r="AC20" s="151"/>
      <c r="AD20" s="152"/>
    </row>
    <row r="21" spans="1:31" ht="12" customHeight="1">
      <c r="A21" s="111" t="s">
        <v>289</v>
      </c>
      <c r="B21" s="112"/>
      <c r="C21" s="113"/>
      <c r="D21" s="117" t="str">
        <f>IF($AB$1="","",IF(VLOOKUP($AB$1,'1入力'!$D$4:$AC$207,26)="","",VLOOKUP($AB$1,'1入力'!$D$4:$AC$207,26)))</f>
        <v/>
      </c>
      <c r="E21" s="118"/>
      <c r="F21" s="118"/>
      <c r="G21" s="118"/>
      <c r="H21" s="118"/>
      <c r="I21" s="118"/>
      <c r="J21" s="118"/>
      <c r="K21" s="118"/>
      <c r="L21" s="118"/>
      <c r="M21" s="118"/>
      <c r="N21" s="118"/>
      <c r="O21" s="118"/>
      <c r="P21" s="118"/>
      <c r="Q21" s="118"/>
      <c r="R21" s="118"/>
      <c r="S21" s="118"/>
      <c r="T21" s="119"/>
      <c r="U21" s="123" t="s">
        <v>305</v>
      </c>
      <c r="V21" s="124"/>
      <c r="W21" s="127" t="str">
        <f>IF($AB$1="","",IF(VLOOKUP($AB$1,'1入力'!$D$4:$AC$207,25)="","",VLOOKUP($AB$1,'1入力'!$D$4:$AC$207,25)))</f>
        <v/>
      </c>
      <c r="X21" s="112"/>
      <c r="Y21" s="112"/>
      <c r="Z21" s="112"/>
      <c r="AA21" s="112"/>
      <c r="AB21" s="112"/>
      <c r="AC21" s="112"/>
      <c r="AD21" s="128"/>
    </row>
    <row r="22" spans="1:31" ht="12" customHeight="1">
      <c r="A22" s="114"/>
      <c r="B22" s="115"/>
      <c r="C22" s="116"/>
      <c r="D22" s="120"/>
      <c r="E22" s="121"/>
      <c r="F22" s="121"/>
      <c r="G22" s="121"/>
      <c r="H22" s="121"/>
      <c r="I22" s="121"/>
      <c r="J22" s="121"/>
      <c r="K22" s="121"/>
      <c r="L22" s="121"/>
      <c r="M22" s="121"/>
      <c r="N22" s="121"/>
      <c r="O22" s="121"/>
      <c r="P22" s="121"/>
      <c r="Q22" s="121"/>
      <c r="R22" s="121"/>
      <c r="S22" s="121"/>
      <c r="T22" s="122"/>
      <c r="U22" s="125"/>
      <c r="V22" s="126"/>
      <c r="W22" s="129"/>
      <c r="X22" s="130"/>
      <c r="Y22" s="130"/>
      <c r="Z22" s="130"/>
      <c r="AA22" s="130"/>
      <c r="AB22" s="130"/>
      <c r="AC22" s="130"/>
      <c r="AD22" s="131"/>
    </row>
    <row r="23" spans="1:31" ht="12" customHeight="1">
      <c r="A23" s="114"/>
      <c r="B23" s="115"/>
      <c r="C23" s="116"/>
      <c r="D23" s="120"/>
      <c r="E23" s="121"/>
      <c r="F23" s="121"/>
      <c r="G23" s="121"/>
      <c r="H23" s="121"/>
      <c r="I23" s="121"/>
      <c r="J23" s="121"/>
      <c r="K23" s="121"/>
      <c r="L23" s="121"/>
      <c r="M23" s="121"/>
      <c r="N23" s="121"/>
      <c r="O23" s="121"/>
      <c r="P23" s="121"/>
      <c r="Q23" s="121"/>
      <c r="R23" s="121"/>
      <c r="S23" s="121"/>
      <c r="T23" s="122"/>
      <c r="U23" s="132" t="s">
        <v>306</v>
      </c>
      <c r="V23" s="134" t="str">
        <f>IF($AB$1="","",IF(VLOOKUP($AB$1,'1入力'!$D$4:$AC$207,21)="","",VLOOKUP($AB$1,'1入力'!$D$4:$AC$207,21)))</f>
        <v/>
      </c>
      <c r="W23" s="135"/>
      <c r="X23" s="58"/>
      <c r="Y23" s="135" t="str">
        <f>IF($AB$1="","",IF(VLOOKUP($AB$1,'1入力'!$D$4:$AC$207,22)="","",VLOOKUP($AB$1,'1入力'!$D$4:$AC$207,22)))</f>
        <v/>
      </c>
      <c r="Z23" s="58"/>
      <c r="AA23" s="135" t="str">
        <f>IF($AB$1="","",IF(VLOOKUP($AB$1,'1入力'!$D$4:$AC$207,23)="","",VLOOKUP($AB$1,'1入力'!$D$4:$AC$207,23)))</f>
        <v/>
      </c>
      <c r="AB23" s="58"/>
      <c r="AC23" s="135" t="str">
        <f>IF($AB$1="","",IF(VLOOKUP($AB$1,'1入力'!$D$4:$AC$207,24)="","",VLOOKUP($AB$1,'1入力'!$D$4:$AC$207,24)))</f>
        <v/>
      </c>
      <c r="AD23" s="138" t="s">
        <v>307</v>
      </c>
    </row>
    <row r="24" spans="1:31" ht="12" customHeight="1" thickBot="1">
      <c r="A24" s="114"/>
      <c r="B24" s="115"/>
      <c r="C24" s="116"/>
      <c r="D24" s="120"/>
      <c r="E24" s="121"/>
      <c r="F24" s="121"/>
      <c r="G24" s="121"/>
      <c r="H24" s="121"/>
      <c r="I24" s="121"/>
      <c r="J24" s="121"/>
      <c r="K24" s="121"/>
      <c r="L24" s="121"/>
      <c r="M24" s="121"/>
      <c r="N24" s="121"/>
      <c r="O24" s="121"/>
      <c r="P24" s="121"/>
      <c r="Q24" s="121"/>
      <c r="R24" s="121"/>
      <c r="S24" s="121"/>
      <c r="T24" s="122"/>
      <c r="U24" s="133"/>
      <c r="V24" s="136"/>
      <c r="W24" s="137"/>
      <c r="X24" s="59" t="s">
        <v>287</v>
      </c>
      <c r="Y24" s="137"/>
      <c r="Z24" s="59" t="s">
        <v>274</v>
      </c>
      <c r="AA24" s="137"/>
      <c r="AB24" s="59" t="s">
        <v>275</v>
      </c>
      <c r="AC24" s="137"/>
      <c r="AD24" s="139"/>
    </row>
    <row r="25" spans="1:31" ht="12" customHeight="1">
      <c r="A25" s="81" t="s">
        <v>327</v>
      </c>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3"/>
    </row>
    <row r="26" spans="1:31" ht="12" customHeight="1">
      <c r="A26" s="84"/>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6"/>
    </row>
    <row r="27" spans="1:31" ht="12" customHeight="1" thickBot="1">
      <c r="A27" s="87"/>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9"/>
    </row>
    <row r="28" spans="1:31" ht="12" customHeight="1">
      <c r="A28" s="60"/>
      <c r="B28" s="60"/>
      <c r="C28" s="60"/>
      <c r="D28" s="60"/>
      <c r="E28" s="60"/>
      <c r="F28" s="60"/>
      <c r="G28" s="61"/>
      <c r="H28" s="61"/>
      <c r="I28" s="60"/>
      <c r="J28" s="60"/>
      <c r="K28" s="60"/>
      <c r="L28" s="60"/>
      <c r="M28" s="60"/>
      <c r="N28" s="60"/>
      <c r="O28" s="60"/>
      <c r="P28" s="60"/>
      <c r="Q28" s="60"/>
      <c r="R28" s="60"/>
      <c r="S28" s="60"/>
      <c r="T28" s="60"/>
      <c r="U28" s="60"/>
      <c r="V28" s="60"/>
      <c r="W28" s="60"/>
      <c r="X28" s="60"/>
      <c r="Y28" s="60"/>
      <c r="Z28" s="60"/>
      <c r="AA28" s="60"/>
      <c r="AB28" s="60"/>
      <c r="AC28" s="60"/>
      <c r="AD28" s="60"/>
    </row>
    <row r="29" spans="1:31" ht="12" customHeight="1">
      <c r="A29" s="60"/>
      <c r="B29" s="60"/>
      <c r="C29" s="60"/>
      <c r="D29" s="60"/>
      <c r="E29" s="60"/>
      <c r="F29" s="60"/>
      <c r="G29" s="61"/>
      <c r="H29" s="61"/>
      <c r="I29" s="60"/>
      <c r="J29" s="60"/>
      <c r="K29" s="60"/>
      <c r="L29" s="60"/>
      <c r="M29" s="60"/>
      <c r="N29" s="60"/>
      <c r="O29" s="60"/>
      <c r="P29" s="60"/>
      <c r="Q29" s="60"/>
      <c r="R29" s="60"/>
      <c r="S29" s="60"/>
      <c r="T29" s="60"/>
      <c r="U29" s="60"/>
      <c r="V29" s="60"/>
      <c r="W29" s="60"/>
      <c r="X29" s="60"/>
      <c r="Y29" s="60"/>
      <c r="Z29" s="60"/>
      <c r="AA29" s="60"/>
      <c r="AB29" s="60"/>
      <c r="AC29" s="60"/>
      <c r="AD29" s="60"/>
    </row>
    <row r="30" spans="1:31" ht="90" customHeight="1">
      <c r="A30" s="90" t="s">
        <v>396</v>
      </c>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row>
    <row r="31" spans="1:31" ht="12" customHeight="1">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row>
    <row r="32" spans="1:31" ht="5" customHeight="1">
      <c r="A32" s="91" t="s">
        <v>338</v>
      </c>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3"/>
      <c r="AE32" s="62"/>
    </row>
    <row r="33" spans="1:31" ht="5" customHeight="1">
      <c r="A33" s="94"/>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6"/>
      <c r="AE33" s="62"/>
    </row>
    <row r="34" spans="1:31" ht="5" customHeight="1">
      <c r="A34" s="94"/>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6"/>
      <c r="AE34" s="62"/>
    </row>
    <row r="35" spans="1:31" ht="5" customHeight="1">
      <c r="A35" s="94"/>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6"/>
      <c r="AE35" s="62"/>
    </row>
    <row r="36" spans="1:31" ht="5" customHeight="1">
      <c r="A36" s="94"/>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6"/>
      <c r="AE36" s="62"/>
    </row>
    <row r="37" spans="1:31" ht="5" customHeight="1">
      <c r="A37" s="94"/>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6"/>
      <c r="AE37" s="62"/>
    </row>
    <row r="38" spans="1:31" ht="5" customHeight="1">
      <c r="A38" s="94"/>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6"/>
      <c r="AE38" s="62"/>
    </row>
    <row r="39" spans="1:31" ht="5" customHeight="1">
      <c r="A39" s="94"/>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6"/>
      <c r="AE39" s="62"/>
    </row>
    <row r="40" spans="1:31" ht="5" customHeight="1">
      <c r="A40" s="94"/>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6"/>
      <c r="AE40" s="62"/>
    </row>
    <row r="41" spans="1:31" ht="5" customHeight="1">
      <c r="A41" s="94"/>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6"/>
      <c r="AE41" s="62"/>
    </row>
    <row r="42" spans="1:31" ht="5" customHeight="1">
      <c r="A42" s="94"/>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6"/>
      <c r="AE42" s="62"/>
    </row>
    <row r="43" spans="1:31" ht="5" customHeight="1" thickBot="1">
      <c r="A43" s="97"/>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9"/>
      <c r="AE43" s="62"/>
    </row>
    <row r="44" spans="1:31" ht="5" customHeight="1">
      <c r="A44" s="100" t="s">
        <v>339</v>
      </c>
      <c r="B44" s="101"/>
      <c r="C44" s="101"/>
      <c r="D44" s="101"/>
      <c r="E44" s="109" t="str">
        <f>IF($AB$1="","",VLOOKUP($AB$1,'1入力'!$D$4:$AC$207,3))</f>
        <v>フユノユキヤマ</v>
      </c>
      <c r="F44" s="109"/>
      <c r="G44" s="109"/>
      <c r="H44" s="109"/>
      <c r="I44" s="109"/>
      <c r="J44" s="109"/>
      <c r="K44" s="109"/>
      <c r="L44" s="109"/>
      <c r="M44" s="109"/>
      <c r="N44" s="109"/>
      <c r="O44" s="109"/>
      <c r="P44" s="109"/>
      <c r="Q44" s="109"/>
      <c r="R44" s="109"/>
      <c r="S44" s="109"/>
      <c r="T44" s="109"/>
      <c r="U44" s="109"/>
      <c r="V44" s="109"/>
      <c r="W44" s="109"/>
      <c r="X44" s="109"/>
      <c r="Y44" s="109"/>
      <c r="Z44" s="109"/>
      <c r="AA44" s="109" t="str">
        <f>IF($AB$1="","",IF(VLOOKUP($AB$1,'1入力'!$D$4:$AC$207,6)="",VLOOKUP($AB$1,'1入力'!$D$4:$AC$207,4)&amp;VLOOKUP($AB$1,'1入力'!$D$4:$AC$207,5),VLOOKUP($AB$1,'1入力'!$D$4:$AC$207,4)&amp;VLOOKUP($AB$1,'1入力'!$D$4:$AC$207,5)&amp;VLOOKUP($AB$1,'1入力'!$D$4:$AC$207,6)))</f>
        <v>C4</v>
      </c>
      <c r="AB44" s="109"/>
      <c r="AC44" s="109"/>
      <c r="AD44" s="106"/>
      <c r="AE44" s="62"/>
    </row>
    <row r="45" spans="1:31" ht="5" customHeight="1">
      <c r="A45" s="102"/>
      <c r="B45" s="103"/>
      <c r="C45" s="103"/>
      <c r="D45" s="103"/>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07"/>
      <c r="AE45" s="62"/>
    </row>
    <row r="46" spans="1:31" ht="5" customHeight="1">
      <c r="A46" s="102"/>
      <c r="B46" s="103"/>
      <c r="C46" s="103"/>
      <c r="D46" s="103"/>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07"/>
      <c r="AE46" s="62"/>
    </row>
    <row r="47" spans="1:31" ht="5" customHeight="1">
      <c r="A47" s="102"/>
      <c r="B47" s="103"/>
      <c r="C47" s="103"/>
      <c r="D47" s="103"/>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07"/>
      <c r="AE47" s="62"/>
    </row>
    <row r="48" spans="1:31" ht="5" customHeight="1">
      <c r="A48" s="104"/>
      <c r="B48" s="105"/>
      <c r="C48" s="105"/>
      <c r="D48" s="105"/>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07"/>
      <c r="AE48" s="62"/>
    </row>
    <row r="49" spans="1:31" ht="5" customHeight="1">
      <c r="A49" s="63"/>
      <c r="B49" s="63"/>
      <c r="C49" s="63"/>
      <c r="D49" s="63"/>
      <c r="E49" s="77" t="str">
        <f>IF($AB$1="","",VLOOKUP($AB$1,'1入力'!$D$4:$AC$207,2))</f>
        <v>冬の雪山</v>
      </c>
      <c r="F49" s="78"/>
      <c r="G49" s="78"/>
      <c r="H49" s="78"/>
      <c r="I49" s="78"/>
      <c r="J49" s="78"/>
      <c r="K49" s="78"/>
      <c r="L49" s="78"/>
      <c r="M49" s="78"/>
      <c r="N49" s="78"/>
      <c r="O49" s="78"/>
      <c r="P49" s="78"/>
      <c r="Q49" s="78"/>
      <c r="R49" s="78"/>
      <c r="S49" s="78"/>
      <c r="T49" s="78"/>
      <c r="U49" s="78"/>
      <c r="V49" s="78"/>
      <c r="W49" s="78"/>
      <c r="X49" s="78"/>
      <c r="Y49" s="78"/>
      <c r="Z49" s="78"/>
      <c r="AA49" s="73" t="str">
        <f>IF($AB$1="","",VLOOKUP($AB$1,'1入力'!$D$4:$AC$207,14))</f>
        <v>3年</v>
      </c>
      <c r="AB49" s="73"/>
      <c r="AC49" s="73"/>
      <c r="AD49" s="107"/>
      <c r="AE49" s="62"/>
    </row>
    <row r="50" spans="1:31" ht="5" customHeight="1">
      <c r="A50" s="63"/>
      <c r="B50" s="63"/>
      <c r="C50" s="63"/>
      <c r="D50" s="63"/>
      <c r="E50" s="77"/>
      <c r="F50" s="78"/>
      <c r="G50" s="78"/>
      <c r="H50" s="78"/>
      <c r="I50" s="78"/>
      <c r="J50" s="78"/>
      <c r="K50" s="78"/>
      <c r="L50" s="78"/>
      <c r="M50" s="78"/>
      <c r="N50" s="78"/>
      <c r="O50" s="78"/>
      <c r="P50" s="78"/>
      <c r="Q50" s="78"/>
      <c r="R50" s="78"/>
      <c r="S50" s="78"/>
      <c r="T50" s="78"/>
      <c r="U50" s="78"/>
      <c r="V50" s="78"/>
      <c r="W50" s="78"/>
      <c r="X50" s="78"/>
      <c r="Y50" s="78"/>
      <c r="Z50" s="78"/>
      <c r="AA50" s="73"/>
      <c r="AB50" s="73"/>
      <c r="AC50" s="73"/>
      <c r="AD50" s="107"/>
      <c r="AE50" s="62"/>
    </row>
    <row r="51" spans="1:31" ht="5" customHeight="1">
      <c r="A51" s="63"/>
      <c r="B51" s="63"/>
      <c r="C51" s="63"/>
      <c r="D51" s="63"/>
      <c r="E51" s="77"/>
      <c r="F51" s="78"/>
      <c r="G51" s="78"/>
      <c r="H51" s="78"/>
      <c r="I51" s="78"/>
      <c r="J51" s="78"/>
      <c r="K51" s="78"/>
      <c r="L51" s="78"/>
      <c r="M51" s="78"/>
      <c r="N51" s="78"/>
      <c r="O51" s="78"/>
      <c r="P51" s="78"/>
      <c r="Q51" s="78"/>
      <c r="R51" s="78"/>
      <c r="S51" s="78"/>
      <c r="T51" s="78"/>
      <c r="U51" s="78"/>
      <c r="V51" s="78"/>
      <c r="W51" s="78"/>
      <c r="X51" s="78"/>
      <c r="Y51" s="78"/>
      <c r="Z51" s="78"/>
      <c r="AA51" s="73"/>
      <c r="AB51" s="73"/>
      <c r="AC51" s="73"/>
      <c r="AD51" s="107"/>
      <c r="AE51" s="62"/>
    </row>
    <row r="52" spans="1:31" ht="5" customHeight="1">
      <c r="A52" s="63"/>
      <c r="B52" s="63"/>
      <c r="C52" s="63"/>
      <c r="D52" s="63"/>
      <c r="E52" s="77"/>
      <c r="F52" s="78"/>
      <c r="G52" s="78"/>
      <c r="H52" s="78"/>
      <c r="I52" s="78"/>
      <c r="J52" s="78"/>
      <c r="K52" s="78"/>
      <c r="L52" s="78"/>
      <c r="M52" s="78"/>
      <c r="N52" s="78"/>
      <c r="O52" s="78"/>
      <c r="P52" s="78"/>
      <c r="Q52" s="78"/>
      <c r="R52" s="78"/>
      <c r="S52" s="78"/>
      <c r="T52" s="78"/>
      <c r="U52" s="78"/>
      <c r="V52" s="78"/>
      <c r="W52" s="78"/>
      <c r="X52" s="78"/>
      <c r="Y52" s="78"/>
      <c r="Z52" s="78"/>
      <c r="AA52" s="73"/>
      <c r="AB52" s="73"/>
      <c r="AC52" s="73"/>
      <c r="AD52" s="107"/>
      <c r="AE52" s="62"/>
    </row>
    <row r="53" spans="1:31" ht="5" customHeight="1">
      <c r="A53" s="63"/>
      <c r="B53" s="63"/>
      <c r="C53" s="63"/>
      <c r="D53" s="63"/>
      <c r="E53" s="77"/>
      <c r="F53" s="78"/>
      <c r="G53" s="78"/>
      <c r="H53" s="78"/>
      <c r="I53" s="78"/>
      <c r="J53" s="78"/>
      <c r="K53" s="78"/>
      <c r="L53" s="78"/>
      <c r="M53" s="78"/>
      <c r="N53" s="78"/>
      <c r="O53" s="78"/>
      <c r="P53" s="78"/>
      <c r="Q53" s="78"/>
      <c r="R53" s="78"/>
      <c r="S53" s="78"/>
      <c r="T53" s="78"/>
      <c r="U53" s="78"/>
      <c r="V53" s="78"/>
      <c r="W53" s="78"/>
      <c r="X53" s="78"/>
      <c r="Y53" s="78"/>
      <c r="Z53" s="78"/>
      <c r="AA53" s="73"/>
      <c r="AB53" s="73"/>
      <c r="AC53" s="73"/>
      <c r="AD53" s="107"/>
      <c r="AE53" s="62"/>
    </row>
    <row r="54" spans="1:31" ht="5" customHeight="1">
      <c r="A54" s="63"/>
      <c r="B54" s="63"/>
      <c r="C54" s="63"/>
      <c r="D54" s="63"/>
      <c r="E54" s="77"/>
      <c r="F54" s="78"/>
      <c r="G54" s="78"/>
      <c r="H54" s="78"/>
      <c r="I54" s="78"/>
      <c r="J54" s="78"/>
      <c r="K54" s="78"/>
      <c r="L54" s="78"/>
      <c r="M54" s="78"/>
      <c r="N54" s="78"/>
      <c r="O54" s="78"/>
      <c r="P54" s="78"/>
      <c r="Q54" s="78"/>
      <c r="R54" s="78"/>
      <c r="S54" s="78"/>
      <c r="T54" s="78"/>
      <c r="U54" s="78"/>
      <c r="V54" s="78"/>
      <c r="W54" s="78"/>
      <c r="X54" s="78"/>
      <c r="Y54" s="78"/>
      <c r="Z54" s="78"/>
      <c r="AA54" s="73"/>
      <c r="AB54" s="73"/>
      <c r="AC54" s="73"/>
      <c r="AD54" s="107"/>
      <c r="AE54" s="62"/>
    </row>
    <row r="55" spans="1:31" ht="5" customHeight="1">
      <c r="A55" s="63"/>
      <c r="B55" s="63"/>
      <c r="C55" s="63"/>
      <c r="D55" s="63"/>
      <c r="E55" s="77"/>
      <c r="F55" s="78"/>
      <c r="G55" s="78"/>
      <c r="H55" s="78"/>
      <c r="I55" s="78"/>
      <c r="J55" s="78"/>
      <c r="K55" s="78"/>
      <c r="L55" s="78"/>
      <c r="M55" s="78"/>
      <c r="N55" s="78"/>
      <c r="O55" s="78"/>
      <c r="P55" s="78"/>
      <c r="Q55" s="78"/>
      <c r="R55" s="78"/>
      <c r="S55" s="78"/>
      <c r="T55" s="78"/>
      <c r="U55" s="78"/>
      <c r="V55" s="78"/>
      <c r="W55" s="78"/>
      <c r="X55" s="78"/>
      <c r="Y55" s="78"/>
      <c r="Z55" s="78"/>
      <c r="AA55" s="73"/>
      <c r="AB55" s="73"/>
      <c r="AC55" s="73"/>
      <c r="AD55" s="107"/>
      <c r="AE55" s="62"/>
    </row>
    <row r="56" spans="1:31" ht="5" customHeight="1">
      <c r="A56" s="63"/>
      <c r="B56" s="63"/>
      <c r="C56" s="63"/>
      <c r="D56" s="63"/>
      <c r="E56" s="77"/>
      <c r="F56" s="78"/>
      <c r="G56" s="78"/>
      <c r="H56" s="78"/>
      <c r="I56" s="78"/>
      <c r="J56" s="78"/>
      <c r="K56" s="78"/>
      <c r="L56" s="78"/>
      <c r="M56" s="78"/>
      <c r="N56" s="78"/>
      <c r="O56" s="78"/>
      <c r="P56" s="78"/>
      <c r="Q56" s="78"/>
      <c r="R56" s="78"/>
      <c r="S56" s="78"/>
      <c r="T56" s="78"/>
      <c r="U56" s="78"/>
      <c r="V56" s="78"/>
      <c r="W56" s="78"/>
      <c r="X56" s="78"/>
      <c r="Y56" s="78"/>
      <c r="Z56" s="78"/>
      <c r="AA56" s="73"/>
      <c r="AB56" s="73"/>
      <c r="AC56" s="73"/>
      <c r="AD56" s="107"/>
      <c r="AE56" s="62"/>
    </row>
    <row r="57" spans="1:31" ht="5" customHeight="1">
      <c r="A57" s="63"/>
      <c r="B57" s="63"/>
      <c r="C57" s="63"/>
      <c r="D57" s="63"/>
      <c r="E57" s="77"/>
      <c r="F57" s="78"/>
      <c r="G57" s="78"/>
      <c r="H57" s="78"/>
      <c r="I57" s="78"/>
      <c r="J57" s="78"/>
      <c r="K57" s="78"/>
      <c r="L57" s="78"/>
      <c r="M57" s="78"/>
      <c r="N57" s="78"/>
      <c r="O57" s="78"/>
      <c r="P57" s="78"/>
      <c r="Q57" s="78"/>
      <c r="R57" s="78"/>
      <c r="S57" s="78"/>
      <c r="T57" s="78"/>
      <c r="U57" s="78"/>
      <c r="V57" s="78"/>
      <c r="W57" s="78"/>
      <c r="X57" s="78"/>
      <c r="Y57" s="78"/>
      <c r="Z57" s="78"/>
      <c r="AA57" s="73"/>
      <c r="AB57" s="73"/>
      <c r="AC57" s="73"/>
      <c r="AD57" s="107"/>
      <c r="AE57" s="62"/>
    </row>
    <row r="58" spans="1:31" ht="5" customHeight="1">
      <c r="A58" s="63"/>
      <c r="B58" s="63"/>
      <c r="C58" s="63"/>
      <c r="D58" s="63"/>
      <c r="E58" s="79"/>
      <c r="F58" s="80"/>
      <c r="G58" s="80"/>
      <c r="H58" s="80"/>
      <c r="I58" s="80"/>
      <c r="J58" s="80"/>
      <c r="K58" s="80"/>
      <c r="L58" s="80"/>
      <c r="M58" s="80"/>
      <c r="N58" s="80"/>
      <c r="O58" s="80"/>
      <c r="P58" s="80"/>
      <c r="Q58" s="80"/>
      <c r="R58" s="80"/>
      <c r="S58" s="80"/>
      <c r="T58" s="80"/>
      <c r="U58" s="80"/>
      <c r="V58" s="80"/>
      <c r="W58" s="80"/>
      <c r="X58" s="80"/>
      <c r="Y58" s="80"/>
      <c r="Z58" s="80"/>
      <c r="AA58" s="75"/>
      <c r="AB58" s="75"/>
      <c r="AC58" s="75"/>
      <c r="AD58" s="108"/>
      <c r="AE58" s="62"/>
    </row>
  </sheetData>
  <sheetProtection sheet="1" objects="1" scenarios="1"/>
  <mergeCells count="62">
    <mergeCell ref="A4:T5"/>
    <mergeCell ref="U4:Y8"/>
    <mergeCell ref="Z4:AD8"/>
    <mergeCell ref="A6:C8"/>
    <mergeCell ref="D6:P8"/>
    <mergeCell ref="Q6:R8"/>
    <mergeCell ref="S6:T8"/>
    <mergeCell ref="A1:K3"/>
    <mergeCell ref="L1:N3"/>
    <mergeCell ref="O1:Q3"/>
    <mergeCell ref="R1:AA3"/>
    <mergeCell ref="AB1:AD3"/>
    <mergeCell ref="A9:C10"/>
    <mergeCell ref="D9:P10"/>
    <mergeCell ref="Q9:R10"/>
    <mergeCell ref="S9:AD10"/>
    <mergeCell ref="AB15:AD16"/>
    <mergeCell ref="A11:C14"/>
    <mergeCell ref="D11:P14"/>
    <mergeCell ref="Q11:R12"/>
    <mergeCell ref="S11:AD12"/>
    <mergeCell ref="Q13:R14"/>
    <mergeCell ref="S13:T14"/>
    <mergeCell ref="U13:W14"/>
    <mergeCell ref="X13:Z14"/>
    <mergeCell ref="AA13:AB14"/>
    <mergeCell ref="AC13:AD14"/>
    <mergeCell ref="A15:C16"/>
    <mergeCell ref="D15:T16"/>
    <mergeCell ref="U15:V16"/>
    <mergeCell ref="W15:Y16"/>
    <mergeCell ref="Z15:AA16"/>
    <mergeCell ref="AB17:AD18"/>
    <mergeCell ref="U19:V20"/>
    <mergeCell ref="W19:Y20"/>
    <mergeCell ref="Z19:AA20"/>
    <mergeCell ref="AB19:AD20"/>
    <mergeCell ref="A17:C20"/>
    <mergeCell ref="D17:T20"/>
    <mergeCell ref="U17:V18"/>
    <mergeCell ref="W17:Y18"/>
    <mergeCell ref="Z17:AA18"/>
    <mergeCell ref="A21:C24"/>
    <mergeCell ref="D21:T24"/>
    <mergeCell ref="U21:V22"/>
    <mergeCell ref="W21:AD22"/>
    <mergeCell ref="U23:U24"/>
    <mergeCell ref="V23:W24"/>
    <mergeCell ref="Y23:Y24"/>
    <mergeCell ref="AA23:AA24"/>
    <mergeCell ref="AC23:AC24"/>
    <mergeCell ref="AD23:AD24"/>
    <mergeCell ref="A25:AD27"/>
    <mergeCell ref="A30:AD30"/>
    <mergeCell ref="A32:AD43"/>
    <mergeCell ref="A44:D48"/>
    <mergeCell ref="E44:Z48"/>
    <mergeCell ref="A49:D58"/>
    <mergeCell ref="AA44:AC48"/>
    <mergeCell ref="AA49:AC58"/>
    <mergeCell ref="AD44:AD58"/>
    <mergeCell ref="E49:Z58"/>
  </mergeCells>
  <phoneticPr fontId="7"/>
  <pageMargins left="0.39370078740157483" right="0.39370078740157483" top="0.39370078740157483" bottom="0.39370078740157483" header="0.31496062992125984" footer="0.31496062992125984"/>
  <pageSetup paperSize="13" orientation="portrait" horizont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BA566-B315-4226-972B-C7CC2D9E110D}">
  <dimension ref="A1:AE58"/>
  <sheetViews>
    <sheetView zoomScaleNormal="100" workbookViewId="0">
      <selection activeCell="Z4" sqref="Z4:AD8"/>
    </sheetView>
  </sheetViews>
  <sheetFormatPr defaultColWidth="9.140625" defaultRowHeight="18.75"/>
  <cols>
    <col min="1" max="30" width="2.85546875" style="57" customWidth="1"/>
    <col min="31" max="16384" width="9.140625" style="57"/>
  </cols>
  <sheetData>
    <row r="1" spans="1:30" ht="12" customHeight="1">
      <c r="A1" s="204" t="s">
        <v>292</v>
      </c>
      <c r="B1" s="205"/>
      <c r="C1" s="205"/>
      <c r="D1" s="205"/>
      <c r="E1" s="205"/>
      <c r="F1" s="205"/>
      <c r="G1" s="205"/>
      <c r="H1" s="205"/>
      <c r="I1" s="205"/>
      <c r="J1" s="205"/>
      <c r="K1" s="205"/>
      <c r="L1" s="209" t="s">
        <v>334</v>
      </c>
      <c r="M1" s="210"/>
      <c r="N1" s="210"/>
      <c r="O1" s="215">
        <f>IF($AB$1="","",VLOOKUP($AB$1,'1入力'!$D$4:$AC$207,11))</f>
        <v>103</v>
      </c>
      <c r="P1" s="216"/>
      <c r="Q1" s="217"/>
      <c r="R1" s="224" t="s">
        <v>398</v>
      </c>
      <c r="S1" s="225"/>
      <c r="T1" s="225"/>
      <c r="U1" s="225"/>
      <c r="V1" s="225"/>
      <c r="W1" s="225"/>
      <c r="X1" s="225"/>
      <c r="Y1" s="225"/>
      <c r="Z1" s="225"/>
      <c r="AA1" s="226"/>
      <c r="AB1" s="233" t="s">
        <v>399</v>
      </c>
      <c r="AC1" s="234"/>
      <c r="AD1" s="235"/>
    </row>
    <row r="2" spans="1:30" ht="12" customHeight="1">
      <c r="A2" s="206"/>
      <c r="B2" s="207"/>
      <c r="C2" s="207"/>
      <c r="D2" s="207"/>
      <c r="E2" s="207"/>
      <c r="F2" s="207"/>
      <c r="G2" s="207"/>
      <c r="H2" s="207"/>
      <c r="I2" s="207"/>
      <c r="J2" s="207"/>
      <c r="K2" s="207"/>
      <c r="L2" s="211"/>
      <c r="M2" s="212"/>
      <c r="N2" s="212"/>
      <c r="O2" s="218"/>
      <c r="P2" s="219"/>
      <c r="Q2" s="220"/>
      <c r="R2" s="227"/>
      <c r="S2" s="228"/>
      <c r="T2" s="228"/>
      <c r="U2" s="228"/>
      <c r="V2" s="228"/>
      <c r="W2" s="228"/>
      <c r="X2" s="228"/>
      <c r="Y2" s="228"/>
      <c r="Z2" s="228"/>
      <c r="AA2" s="229"/>
      <c r="AB2" s="236"/>
      <c r="AC2" s="237"/>
      <c r="AD2" s="238"/>
    </row>
    <row r="3" spans="1:30" ht="12" customHeight="1" thickBot="1">
      <c r="A3" s="208"/>
      <c r="B3" s="207"/>
      <c r="C3" s="207"/>
      <c r="D3" s="207"/>
      <c r="E3" s="207"/>
      <c r="F3" s="207"/>
      <c r="G3" s="207"/>
      <c r="H3" s="207"/>
      <c r="I3" s="207"/>
      <c r="J3" s="207"/>
      <c r="K3" s="207"/>
      <c r="L3" s="213"/>
      <c r="M3" s="214"/>
      <c r="N3" s="214"/>
      <c r="O3" s="221"/>
      <c r="P3" s="222"/>
      <c r="Q3" s="223"/>
      <c r="R3" s="230"/>
      <c r="S3" s="231"/>
      <c r="T3" s="231"/>
      <c r="U3" s="231"/>
      <c r="V3" s="231"/>
      <c r="W3" s="231"/>
      <c r="X3" s="231"/>
      <c r="Y3" s="231"/>
      <c r="Z3" s="231"/>
      <c r="AA3" s="232"/>
      <c r="AB3" s="239"/>
      <c r="AC3" s="240"/>
      <c r="AD3" s="241"/>
    </row>
    <row r="4" spans="1:30" ht="12" customHeight="1">
      <c r="A4" s="242" t="s">
        <v>395</v>
      </c>
      <c r="B4" s="243"/>
      <c r="C4" s="243"/>
      <c r="D4" s="243"/>
      <c r="E4" s="243"/>
      <c r="F4" s="243"/>
      <c r="G4" s="243"/>
      <c r="H4" s="243"/>
      <c r="I4" s="243"/>
      <c r="J4" s="243"/>
      <c r="K4" s="243"/>
      <c r="L4" s="243"/>
      <c r="M4" s="243"/>
      <c r="N4" s="243"/>
      <c r="O4" s="243"/>
      <c r="P4" s="243"/>
      <c r="Q4" s="243"/>
      <c r="R4" s="243"/>
      <c r="S4" s="243"/>
      <c r="T4" s="244"/>
      <c r="U4" s="248" t="s">
        <v>303</v>
      </c>
      <c r="V4" s="249"/>
      <c r="W4" s="249"/>
      <c r="X4" s="249"/>
      <c r="Y4" s="250"/>
      <c r="Z4" s="257" t="s">
        <v>304</v>
      </c>
      <c r="AA4" s="249"/>
      <c r="AB4" s="249"/>
      <c r="AC4" s="249"/>
      <c r="AD4" s="258"/>
    </row>
    <row r="5" spans="1:30" ht="12" customHeight="1" thickBot="1">
      <c r="A5" s="245"/>
      <c r="B5" s="246"/>
      <c r="C5" s="246"/>
      <c r="D5" s="246"/>
      <c r="E5" s="246"/>
      <c r="F5" s="246"/>
      <c r="G5" s="246"/>
      <c r="H5" s="246"/>
      <c r="I5" s="246"/>
      <c r="J5" s="246"/>
      <c r="K5" s="246"/>
      <c r="L5" s="246"/>
      <c r="M5" s="246"/>
      <c r="N5" s="246"/>
      <c r="O5" s="246"/>
      <c r="P5" s="246"/>
      <c r="Q5" s="246"/>
      <c r="R5" s="246"/>
      <c r="S5" s="246"/>
      <c r="T5" s="247"/>
      <c r="U5" s="251"/>
      <c r="V5" s="252"/>
      <c r="W5" s="252"/>
      <c r="X5" s="252"/>
      <c r="Y5" s="253"/>
      <c r="Z5" s="259"/>
      <c r="AA5" s="252"/>
      <c r="AB5" s="252"/>
      <c r="AC5" s="252"/>
      <c r="AD5" s="260"/>
    </row>
    <row r="6" spans="1:30" ht="12" customHeight="1">
      <c r="A6" s="165" t="s">
        <v>293</v>
      </c>
      <c r="B6" s="112"/>
      <c r="C6" s="113"/>
      <c r="D6" s="263" t="str">
        <f>IF($AB$1="","",VLOOKUP($AB$1,'1入力'!$D$4:$AC$207,13))</f>
        <v>県立東灘</v>
      </c>
      <c r="E6" s="264"/>
      <c r="F6" s="264"/>
      <c r="G6" s="264"/>
      <c r="H6" s="264"/>
      <c r="I6" s="264"/>
      <c r="J6" s="264"/>
      <c r="K6" s="264"/>
      <c r="L6" s="264"/>
      <c r="M6" s="264"/>
      <c r="N6" s="264"/>
      <c r="O6" s="264"/>
      <c r="P6" s="265"/>
      <c r="Q6" s="263">
        <f>IF($AB$1="","",VLOOKUP($AB$1,'1入力'!$D$4:$AC$207,12))</f>
        <v>2</v>
      </c>
      <c r="R6" s="264"/>
      <c r="S6" s="143" t="s">
        <v>287</v>
      </c>
      <c r="T6" s="175"/>
      <c r="U6" s="251"/>
      <c r="V6" s="252"/>
      <c r="W6" s="252"/>
      <c r="X6" s="252"/>
      <c r="Y6" s="253"/>
      <c r="Z6" s="259"/>
      <c r="AA6" s="252"/>
      <c r="AB6" s="252"/>
      <c r="AC6" s="252"/>
      <c r="AD6" s="260"/>
    </row>
    <row r="7" spans="1:30" ht="12" customHeight="1">
      <c r="A7" s="114"/>
      <c r="B7" s="115"/>
      <c r="C7" s="116"/>
      <c r="D7" s="266"/>
      <c r="E7" s="267"/>
      <c r="F7" s="267"/>
      <c r="G7" s="267"/>
      <c r="H7" s="267"/>
      <c r="I7" s="267"/>
      <c r="J7" s="267"/>
      <c r="K7" s="267"/>
      <c r="L7" s="267"/>
      <c r="M7" s="267"/>
      <c r="N7" s="267"/>
      <c r="O7" s="267"/>
      <c r="P7" s="268"/>
      <c r="Q7" s="266"/>
      <c r="R7" s="267"/>
      <c r="S7" s="177"/>
      <c r="T7" s="178"/>
      <c r="U7" s="251"/>
      <c r="V7" s="252"/>
      <c r="W7" s="252"/>
      <c r="X7" s="252"/>
      <c r="Y7" s="253"/>
      <c r="Z7" s="259"/>
      <c r="AA7" s="252"/>
      <c r="AB7" s="252"/>
      <c r="AC7" s="252"/>
      <c r="AD7" s="260"/>
    </row>
    <row r="8" spans="1:30" ht="12" customHeight="1" thickBot="1">
      <c r="A8" s="140"/>
      <c r="B8" s="151"/>
      <c r="C8" s="141"/>
      <c r="D8" s="269"/>
      <c r="E8" s="270"/>
      <c r="F8" s="270"/>
      <c r="G8" s="270"/>
      <c r="H8" s="270"/>
      <c r="I8" s="270"/>
      <c r="J8" s="270"/>
      <c r="K8" s="270"/>
      <c r="L8" s="270"/>
      <c r="M8" s="270"/>
      <c r="N8" s="270"/>
      <c r="O8" s="270"/>
      <c r="P8" s="271"/>
      <c r="Q8" s="269"/>
      <c r="R8" s="270"/>
      <c r="S8" s="146"/>
      <c r="T8" s="272"/>
      <c r="U8" s="254"/>
      <c r="V8" s="255"/>
      <c r="W8" s="255"/>
      <c r="X8" s="255"/>
      <c r="Y8" s="256"/>
      <c r="Z8" s="261"/>
      <c r="AA8" s="255"/>
      <c r="AB8" s="255"/>
      <c r="AC8" s="255"/>
      <c r="AD8" s="262"/>
    </row>
    <row r="9" spans="1:30" ht="12" customHeight="1">
      <c r="A9" s="165" t="s">
        <v>291</v>
      </c>
      <c r="B9" s="143"/>
      <c r="C9" s="148"/>
      <c r="D9" s="127" t="str">
        <f>IF($AB$1="","",VLOOKUP($AB$1,'1入力'!$D$4:$AC$207,10))</f>
        <v>ハンシン　ハナコ</v>
      </c>
      <c r="E9" s="112"/>
      <c r="F9" s="112"/>
      <c r="G9" s="112"/>
      <c r="H9" s="112"/>
      <c r="I9" s="112"/>
      <c r="J9" s="112"/>
      <c r="K9" s="112"/>
      <c r="L9" s="112"/>
      <c r="M9" s="112"/>
      <c r="N9" s="112"/>
      <c r="O9" s="112"/>
      <c r="P9" s="128"/>
      <c r="Q9" s="165" t="s">
        <v>272</v>
      </c>
      <c r="R9" s="113"/>
      <c r="S9" s="174" t="str">
        <f>IF($AB$1="","",IF(VLOOKUP($AB$1,'1入力'!$D$4:$AC$207,19)="","",VLOOKUP($AB$1,'1入力'!$D$4:$AC$207,19)))</f>
        <v>iPhone7</v>
      </c>
      <c r="T9" s="143"/>
      <c r="U9" s="143"/>
      <c r="V9" s="143"/>
      <c r="W9" s="143"/>
      <c r="X9" s="143"/>
      <c r="Y9" s="143"/>
      <c r="Z9" s="143"/>
      <c r="AA9" s="143"/>
      <c r="AB9" s="143"/>
      <c r="AC9" s="143"/>
      <c r="AD9" s="175"/>
    </row>
    <row r="10" spans="1:30" ht="12" customHeight="1">
      <c r="A10" s="171"/>
      <c r="B10" s="172"/>
      <c r="C10" s="173"/>
      <c r="D10" s="129"/>
      <c r="E10" s="130"/>
      <c r="F10" s="130"/>
      <c r="G10" s="130"/>
      <c r="H10" s="130"/>
      <c r="I10" s="130"/>
      <c r="J10" s="130"/>
      <c r="K10" s="130"/>
      <c r="L10" s="130"/>
      <c r="M10" s="130"/>
      <c r="N10" s="130"/>
      <c r="O10" s="130"/>
      <c r="P10" s="131"/>
      <c r="Q10" s="114"/>
      <c r="R10" s="116"/>
      <c r="S10" s="176"/>
      <c r="T10" s="177"/>
      <c r="U10" s="177"/>
      <c r="V10" s="177"/>
      <c r="W10" s="177"/>
      <c r="X10" s="177"/>
      <c r="Y10" s="177"/>
      <c r="Z10" s="177"/>
      <c r="AA10" s="177"/>
      <c r="AB10" s="177"/>
      <c r="AC10" s="177"/>
      <c r="AD10" s="178"/>
    </row>
    <row r="11" spans="1:30" ht="12" customHeight="1">
      <c r="A11" s="179" t="s">
        <v>286</v>
      </c>
      <c r="B11" s="154"/>
      <c r="C11" s="155"/>
      <c r="D11" s="180" t="str">
        <f>IF($AB$1="","",VLOOKUP($AB$1,'1入力'!$D$4:$AC$207,8))</f>
        <v>阪神　花子</v>
      </c>
      <c r="E11" s="181"/>
      <c r="F11" s="181"/>
      <c r="G11" s="181"/>
      <c r="H11" s="181"/>
      <c r="I11" s="181"/>
      <c r="J11" s="181"/>
      <c r="K11" s="181"/>
      <c r="L11" s="181"/>
      <c r="M11" s="181"/>
      <c r="N11" s="181"/>
      <c r="O11" s="181"/>
      <c r="P11" s="182"/>
      <c r="Q11" s="186" t="s">
        <v>294</v>
      </c>
      <c r="R11" s="187"/>
      <c r="S11" s="190" t="str">
        <f>IF($AB$1="","",IF(VLOOKUP($AB$1,'1入力'!$D$4:$AC$207,20)="","",VLOOKUP($AB$1,'1入力'!$D$4:$AC$207,20)))</f>
        <v>付属</v>
      </c>
      <c r="T11" s="191"/>
      <c r="U11" s="191"/>
      <c r="V11" s="191"/>
      <c r="W11" s="191"/>
      <c r="X11" s="191"/>
      <c r="Y11" s="191"/>
      <c r="Z11" s="191"/>
      <c r="AA11" s="191"/>
      <c r="AB11" s="191"/>
      <c r="AC11" s="191"/>
      <c r="AD11" s="192"/>
    </row>
    <row r="12" spans="1:30" ht="12" customHeight="1">
      <c r="A12" s="114"/>
      <c r="B12" s="115"/>
      <c r="C12" s="116"/>
      <c r="D12" s="183"/>
      <c r="E12" s="184"/>
      <c r="F12" s="184"/>
      <c r="G12" s="184"/>
      <c r="H12" s="184"/>
      <c r="I12" s="184"/>
      <c r="J12" s="184"/>
      <c r="K12" s="184"/>
      <c r="L12" s="184"/>
      <c r="M12" s="184"/>
      <c r="N12" s="184"/>
      <c r="O12" s="184"/>
      <c r="P12" s="185"/>
      <c r="Q12" s="188"/>
      <c r="R12" s="189"/>
      <c r="S12" s="193"/>
      <c r="T12" s="194"/>
      <c r="U12" s="194"/>
      <c r="V12" s="194"/>
      <c r="W12" s="194"/>
      <c r="X12" s="194"/>
      <c r="Y12" s="194"/>
      <c r="Z12" s="194"/>
      <c r="AA12" s="194"/>
      <c r="AB12" s="194"/>
      <c r="AC12" s="194"/>
      <c r="AD12" s="195"/>
    </row>
    <row r="13" spans="1:30" ht="12" customHeight="1">
      <c r="A13" s="114"/>
      <c r="B13" s="115"/>
      <c r="C13" s="116"/>
      <c r="D13" s="183"/>
      <c r="E13" s="184"/>
      <c r="F13" s="184"/>
      <c r="G13" s="184"/>
      <c r="H13" s="184"/>
      <c r="I13" s="184"/>
      <c r="J13" s="184"/>
      <c r="K13" s="184"/>
      <c r="L13" s="184"/>
      <c r="M13" s="184"/>
      <c r="N13" s="184"/>
      <c r="O13" s="184"/>
      <c r="P13" s="185"/>
      <c r="Q13" s="114" t="s">
        <v>295</v>
      </c>
      <c r="R13" s="116"/>
      <c r="S13" s="196">
        <f>IF($AB$1="","",IF(VLOOKUP($AB$1,'1入力'!$D$4:$AC$207,16)="","",VLOOKUP($AB$1,'1入力'!$D$4:$AC$207,16)))</f>
        <v>2.8</v>
      </c>
      <c r="T13" s="115"/>
      <c r="U13" s="197" t="s">
        <v>296</v>
      </c>
      <c r="V13" s="191"/>
      <c r="W13" s="187"/>
      <c r="X13" s="190" t="str">
        <f>IF($AB$1="","",IF(VLOOKUP($AB$1,'1入力'!$D$4:$AC$207,17)="","",VLOOKUP($AB$1,'1入力'!$D$4:$AC$207,17)))</f>
        <v>1/1000</v>
      </c>
      <c r="Y13" s="198"/>
      <c r="Z13" s="199"/>
      <c r="AA13" s="115" t="s">
        <v>273</v>
      </c>
      <c r="AB13" s="116"/>
      <c r="AC13" s="196">
        <f>IF($AB$1="","",IF(VLOOKUP($AB$1,'1入力'!$D$4:$AC$207,18)="","",VLOOKUP($AB$1,'1入力'!$D$4:$AC$207,18)))</f>
        <v>1600</v>
      </c>
      <c r="AD13" s="170"/>
    </row>
    <row r="14" spans="1:30" ht="12" customHeight="1" thickBot="1">
      <c r="A14" s="114"/>
      <c r="B14" s="115"/>
      <c r="C14" s="116"/>
      <c r="D14" s="183"/>
      <c r="E14" s="184"/>
      <c r="F14" s="184"/>
      <c r="G14" s="184"/>
      <c r="H14" s="184"/>
      <c r="I14" s="184"/>
      <c r="J14" s="184"/>
      <c r="K14" s="184"/>
      <c r="L14" s="184"/>
      <c r="M14" s="184"/>
      <c r="N14" s="184"/>
      <c r="O14" s="184"/>
      <c r="P14" s="185"/>
      <c r="Q14" s="140"/>
      <c r="R14" s="141"/>
      <c r="S14" s="150"/>
      <c r="T14" s="151"/>
      <c r="U14" s="169"/>
      <c r="V14" s="151"/>
      <c r="W14" s="141"/>
      <c r="X14" s="200"/>
      <c r="Y14" s="201"/>
      <c r="Z14" s="202"/>
      <c r="AA14" s="151"/>
      <c r="AB14" s="141"/>
      <c r="AC14" s="150"/>
      <c r="AD14" s="152"/>
    </row>
    <row r="15" spans="1:30" ht="12" customHeight="1">
      <c r="A15" s="203" t="s">
        <v>291</v>
      </c>
      <c r="B15" s="143"/>
      <c r="C15" s="148"/>
      <c r="D15" s="127" t="str">
        <f>IF($AB$1="","",VLOOKUP($AB$1,'1入力'!$D$4:$AC$207,3))</f>
        <v>ハルノオオヤマ</v>
      </c>
      <c r="E15" s="112"/>
      <c r="F15" s="112"/>
      <c r="G15" s="112"/>
      <c r="H15" s="112"/>
      <c r="I15" s="112"/>
      <c r="J15" s="112"/>
      <c r="K15" s="112"/>
      <c r="L15" s="112"/>
      <c r="M15" s="112"/>
      <c r="N15" s="112"/>
      <c r="O15" s="112"/>
      <c r="P15" s="112"/>
      <c r="Q15" s="115"/>
      <c r="R15" s="115"/>
      <c r="S15" s="115"/>
      <c r="T15" s="170"/>
      <c r="U15" s="165" t="str">
        <f>IF($AB$1="","",IF(VLOOKUP($AB$1,'1入力'!$D$4:$AC$207,4)="C","〇",""))</f>
        <v/>
      </c>
      <c r="V15" s="113"/>
      <c r="W15" s="127" t="s">
        <v>297</v>
      </c>
      <c r="X15" s="112"/>
      <c r="Y15" s="166"/>
      <c r="Z15" s="112" t="str">
        <f>IF($AB$1="","",IF(VLOOKUP($AB$1,'1入力'!$D$4:$AC$207,4)="M","〇",""))</f>
        <v>〇</v>
      </c>
      <c r="AA15" s="113"/>
      <c r="AB15" s="127" t="s">
        <v>298</v>
      </c>
      <c r="AC15" s="112"/>
      <c r="AD15" s="128"/>
    </row>
    <row r="16" spans="1:30" ht="12" customHeight="1" thickBot="1">
      <c r="A16" s="171"/>
      <c r="B16" s="172"/>
      <c r="C16" s="173"/>
      <c r="D16" s="129"/>
      <c r="E16" s="130"/>
      <c r="F16" s="130"/>
      <c r="G16" s="130"/>
      <c r="H16" s="130"/>
      <c r="I16" s="130"/>
      <c r="J16" s="130"/>
      <c r="K16" s="130"/>
      <c r="L16" s="130"/>
      <c r="M16" s="130"/>
      <c r="N16" s="130"/>
      <c r="O16" s="130"/>
      <c r="P16" s="130"/>
      <c r="Q16" s="130"/>
      <c r="R16" s="130"/>
      <c r="S16" s="130"/>
      <c r="T16" s="131"/>
      <c r="U16" s="140"/>
      <c r="V16" s="141"/>
      <c r="W16" s="150"/>
      <c r="X16" s="151"/>
      <c r="Y16" s="167"/>
      <c r="Z16" s="151"/>
      <c r="AA16" s="141"/>
      <c r="AB16" s="150"/>
      <c r="AC16" s="151"/>
      <c r="AD16" s="152"/>
    </row>
    <row r="17" spans="1:31" ht="12" customHeight="1">
      <c r="A17" s="153" t="s">
        <v>290</v>
      </c>
      <c r="B17" s="154"/>
      <c r="C17" s="155"/>
      <c r="D17" s="156" t="str">
        <f>IF($AB$1="","",VLOOKUP($AB$1,'1入力'!$D$4:$AC$207,2))</f>
        <v>春の大山</v>
      </c>
      <c r="E17" s="157"/>
      <c r="F17" s="157"/>
      <c r="G17" s="157"/>
      <c r="H17" s="157"/>
      <c r="I17" s="157"/>
      <c r="J17" s="157"/>
      <c r="K17" s="157"/>
      <c r="L17" s="157"/>
      <c r="M17" s="157"/>
      <c r="N17" s="157"/>
      <c r="O17" s="157"/>
      <c r="P17" s="157"/>
      <c r="Q17" s="157"/>
      <c r="R17" s="157"/>
      <c r="S17" s="157"/>
      <c r="T17" s="158"/>
      <c r="U17" s="165" t="str">
        <f>IF($AB$1="","",IF(VLOOKUP($AB$1,'1入力'!$D$4:$AC$207,5)=1,"〇",""))</f>
        <v/>
      </c>
      <c r="V17" s="113"/>
      <c r="W17" s="127" t="s">
        <v>301</v>
      </c>
      <c r="X17" s="112"/>
      <c r="Y17" s="166"/>
      <c r="Z17" s="168">
        <f>IF($AB$1="","",IF(VLOOKUP($AB$1,'1入力'!$D$4:$AC$207,5)&gt;1,VLOOKUP($AB$1,'1入力'!$D$4:$AC$207,5),""))</f>
        <v>3</v>
      </c>
      <c r="AA17" s="113"/>
      <c r="AB17" s="127" t="s">
        <v>302</v>
      </c>
      <c r="AC17" s="112"/>
      <c r="AD17" s="128"/>
    </row>
    <row r="18" spans="1:31" ht="12" customHeight="1" thickBot="1">
      <c r="A18" s="114"/>
      <c r="B18" s="115"/>
      <c r="C18" s="116"/>
      <c r="D18" s="159"/>
      <c r="E18" s="160"/>
      <c r="F18" s="160"/>
      <c r="G18" s="160"/>
      <c r="H18" s="160"/>
      <c r="I18" s="160"/>
      <c r="J18" s="160"/>
      <c r="K18" s="160"/>
      <c r="L18" s="160"/>
      <c r="M18" s="160"/>
      <c r="N18" s="160"/>
      <c r="O18" s="160"/>
      <c r="P18" s="160"/>
      <c r="Q18" s="160"/>
      <c r="R18" s="160"/>
      <c r="S18" s="160"/>
      <c r="T18" s="161"/>
      <c r="U18" s="140"/>
      <c r="V18" s="141"/>
      <c r="W18" s="150"/>
      <c r="X18" s="151"/>
      <c r="Y18" s="167"/>
      <c r="Z18" s="169"/>
      <c r="AA18" s="141"/>
      <c r="AB18" s="150"/>
      <c r="AC18" s="151"/>
      <c r="AD18" s="152"/>
    </row>
    <row r="19" spans="1:31" ht="12" customHeight="1">
      <c r="A19" s="114"/>
      <c r="B19" s="115"/>
      <c r="C19" s="116"/>
      <c r="D19" s="159"/>
      <c r="E19" s="160"/>
      <c r="F19" s="160"/>
      <c r="G19" s="160"/>
      <c r="H19" s="160"/>
      <c r="I19" s="160"/>
      <c r="J19" s="160"/>
      <c r="K19" s="160"/>
      <c r="L19" s="160"/>
      <c r="M19" s="160"/>
      <c r="N19" s="160"/>
      <c r="O19" s="160"/>
      <c r="P19" s="160"/>
      <c r="Q19" s="160"/>
      <c r="R19" s="160"/>
      <c r="S19" s="160"/>
      <c r="T19" s="161"/>
      <c r="U19" s="111" t="str">
        <f>IF($AB$1="","",IF(VLOOKUP($AB$1,'1入力'!$D$4:$AC$207,6)="","〇",""))</f>
        <v>〇</v>
      </c>
      <c r="V19" s="113"/>
      <c r="W19" s="142" t="s">
        <v>299</v>
      </c>
      <c r="X19" s="143"/>
      <c r="Y19" s="144"/>
      <c r="Z19" s="143" t="str">
        <f>IF($AB$1="","",IF(VLOOKUP($AB$1,'1入力'!$D$4:$AC$207,6)="F","〇",""))</f>
        <v/>
      </c>
      <c r="AA19" s="148"/>
      <c r="AB19" s="127" t="s">
        <v>300</v>
      </c>
      <c r="AC19" s="112"/>
      <c r="AD19" s="128"/>
    </row>
    <row r="20" spans="1:31" ht="12" customHeight="1" thickBot="1">
      <c r="A20" s="140"/>
      <c r="B20" s="151"/>
      <c r="C20" s="141"/>
      <c r="D20" s="162"/>
      <c r="E20" s="163"/>
      <c r="F20" s="163"/>
      <c r="G20" s="163"/>
      <c r="H20" s="163"/>
      <c r="I20" s="163"/>
      <c r="J20" s="163"/>
      <c r="K20" s="163"/>
      <c r="L20" s="163"/>
      <c r="M20" s="163"/>
      <c r="N20" s="163"/>
      <c r="O20" s="163"/>
      <c r="P20" s="163"/>
      <c r="Q20" s="163"/>
      <c r="R20" s="163"/>
      <c r="S20" s="163"/>
      <c r="T20" s="164"/>
      <c r="U20" s="140"/>
      <c r="V20" s="141"/>
      <c r="W20" s="145"/>
      <c r="X20" s="146"/>
      <c r="Y20" s="147"/>
      <c r="Z20" s="146"/>
      <c r="AA20" s="149"/>
      <c r="AB20" s="150"/>
      <c r="AC20" s="151"/>
      <c r="AD20" s="152"/>
    </row>
    <row r="21" spans="1:31" ht="12" customHeight="1">
      <c r="A21" s="111" t="s">
        <v>289</v>
      </c>
      <c r="B21" s="112"/>
      <c r="C21" s="113"/>
      <c r="D21" s="117" t="str">
        <f>IF($AB$1="","",IF(VLOOKUP($AB$1,'1入力'!$D$4:$AC$207,26)="","",VLOOKUP($AB$1,'1入力'!$D$4:$AC$207,26)))</f>
        <v>○○の瞬間です。などなど・・・などなど・・・などなど・・・などなど・・・などなど・・・などなど・・・などなど・・・などなど・・・などなど・・・などなど・・・などなど・・・などなど・・・などなど・・・</v>
      </c>
      <c r="E21" s="118"/>
      <c r="F21" s="118"/>
      <c r="G21" s="118"/>
      <c r="H21" s="118"/>
      <c r="I21" s="118"/>
      <c r="J21" s="118"/>
      <c r="K21" s="118"/>
      <c r="L21" s="118"/>
      <c r="M21" s="118"/>
      <c r="N21" s="118"/>
      <c r="O21" s="118"/>
      <c r="P21" s="118"/>
      <c r="Q21" s="118"/>
      <c r="R21" s="118"/>
      <c r="S21" s="118"/>
      <c r="T21" s="119"/>
      <c r="U21" s="123" t="s">
        <v>305</v>
      </c>
      <c r="V21" s="124"/>
      <c r="W21" s="127" t="str">
        <f>IF($AB$1="","",IF(VLOOKUP($AB$1,'1入力'!$D$4:$AC$207,25)="","",VLOOKUP($AB$1,'1入力'!$D$4:$AC$207,25)))</f>
        <v>六甲山</v>
      </c>
      <c r="X21" s="112"/>
      <c r="Y21" s="112"/>
      <c r="Z21" s="112"/>
      <c r="AA21" s="112"/>
      <c r="AB21" s="112"/>
      <c r="AC21" s="112"/>
      <c r="AD21" s="128"/>
    </row>
    <row r="22" spans="1:31" ht="12" customHeight="1">
      <c r="A22" s="114"/>
      <c r="B22" s="115"/>
      <c r="C22" s="116"/>
      <c r="D22" s="120"/>
      <c r="E22" s="121"/>
      <c r="F22" s="121"/>
      <c r="G22" s="121"/>
      <c r="H22" s="121"/>
      <c r="I22" s="121"/>
      <c r="J22" s="121"/>
      <c r="K22" s="121"/>
      <c r="L22" s="121"/>
      <c r="M22" s="121"/>
      <c r="N22" s="121"/>
      <c r="O22" s="121"/>
      <c r="P22" s="121"/>
      <c r="Q22" s="121"/>
      <c r="R22" s="121"/>
      <c r="S22" s="121"/>
      <c r="T22" s="122"/>
      <c r="U22" s="125"/>
      <c r="V22" s="126"/>
      <c r="W22" s="129"/>
      <c r="X22" s="130"/>
      <c r="Y22" s="130"/>
      <c r="Z22" s="130"/>
      <c r="AA22" s="130"/>
      <c r="AB22" s="130"/>
      <c r="AC22" s="130"/>
      <c r="AD22" s="131"/>
    </row>
    <row r="23" spans="1:31" ht="12" customHeight="1">
      <c r="A23" s="114"/>
      <c r="B23" s="115"/>
      <c r="C23" s="116"/>
      <c r="D23" s="120"/>
      <c r="E23" s="121"/>
      <c r="F23" s="121"/>
      <c r="G23" s="121"/>
      <c r="H23" s="121"/>
      <c r="I23" s="121"/>
      <c r="J23" s="121"/>
      <c r="K23" s="121"/>
      <c r="L23" s="121"/>
      <c r="M23" s="121"/>
      <c r="N23" s="121"/>
      <c r="O23" s="121"/>
      <c r="P23" s="121"/>
      <c r="Q23" s="121"/>
      <c r="R23" s="121"/>
      <c r="S23" s="121"/>
      <c r="T23" s="122"/>
      <c r="U23" s="132" t="s">
        <v>306</v>
      </c>
      <c r="V23" s="134">
        <f>IF($AB$1="","",IF(VLOOKUP($AB$1,'1入力'!$D$4:$AC$207,21)="","",VLOOKUP($AB$1,'1入力'!$D$4:$AC$207,21)))</f>
        <v>2021</v>
      </c>
      <c r="W23" s="135"/>
      <c r="X23" s="58"/>
      <c r="Y23" s="135">
        <f>IF($AB$1="","",IF(VLOOKUP($AB$1,'1入力'!$D$4:$AC$207,22)="","",VLOOKUP($AB$1,'1入力'!$D$4:$AC$207,22)))</f>
        <v>5</v>
      </c>
      <c r="Z23" s="58"/>
      <c r="AA23" s="135">
        <f>IF($AB$1="","",IF(VLOOKUP($AB$1,'1入力'!$D$4:$AC$207,23)="","",VLOOKUP($AB$1,'1入力'!$D$4:$AC$207,23)))</f>
        <v>4</v>
      </c>
      <c r="AB23" s="58"/>
      <c r="AC23" s="135" t="str">
        <f>IF($AB$1="","",IF(VLOOKUP($AB$1,'1入力'!$D$4:$AC$207,24)="","",VLOOKUP($AB$1,'1入力'!$D$4:$AC$207,24)))</f>
        <v/>
      </c>
      <c r="AD23" s="138" t="s">
        <v>307</v>
      </c>
    </row>
    <row r="24" spans="1:31" ht="12" customHeight="1" thickBot="1">
      <c r="A24" s="114"/>
      <c r="B24" s="115"/>
      <c r="C24" s="116"/>
      <c r="D24" s="120"/>
      <c r="E24" s="121"/>
      <c r="F24" s="121"/>
      <c r="G24" s="121"/>
      <c r="H24" s="121"/>
      <c r="I24" s="121"/>
      <c r="J24" s="121"/>
      <c r="K24" s="121"/>
      <c r="L24" s="121"/>
      <c r="M24" s="121"/>
      <c r="N24" s="121"/>
      <c r="O24" s="121"/>
      <c r="P24" s="121"/>
      <c r="Q24" s="121"/>
      <c r="R24" s="121"/>
      <c r="S24" s="121"/>
      <c r="T24" s="122"/>
      <c r="U24" s="133"/>
      <c r="V24" s="136"/>
      <c r="W24" s="137"/>
      <c r="X24" s="59" t="s">
        <v>287</v>
      </c>
      <c r="Y24" s="137"/>
      <c r="Z24" s="59" t="s">
        <v>274</v>
      </c>
      <c r="AA24" s="137"/>
      <c r="AB24" s="59" t="s">
        <v>275</v>
      </c>
      <c r="AC24" s="137"/>
      <c r="AD24" s="139"/>
    </row>
    <row r="25" spans="1:31" ht="12" customHeight="1">
      <c r="A25" s="81" t="s">
        <v>327</v>
      </c>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3"/>
    </row>
    <row r="26" spans="1:31" ht="12" customHeight="1">
      <c r="A26" s="84"/>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6"/>
    </row>
    <row r="27" spans="1:31" ht="12" customHeight="1" thickBot="1">
      <c r="A27" s="87"/>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9"/>
    </row>
    <row r="28" spans="1:31" ht="12" customHeight="1">
      <c r="A28" s="60"/>
      <c r="B28" s="60"/>
      <c r="C28" s="60"/>
      <c r="D28" s="60"/>
      <c r="E28" s="60"/>
      <c r="F28" s="60"/>
      <c r="G28" s="61"/>
      <c r="H28" s="61"/>
      <c r="I28" s="60"/>
      <c r="J28" s="60"/>
      <c r="K28" s="60"/>
      <c r="L28" s="60"/>
      <c r="M28" s="60"/>
      <c r="N28" s="60"/>
      <c r="O28" s="60"/>
      <c r="P28" s="60"/>
      <c r="Q28" s="60"/>
      <c r="R28" s="60"/>
      <c r="S28" s="60"/>
      <c r="T28" s="60"/>
      <c r="U28" s="60"/>
      <c r="V28" s="60"/>
      <c r="W28" s="60"/>
      <c r="X28" s="60"/>
      <c r="Y28" s="60"/>
      <c r="Z28" s="60"/>
      <c r="AA28" s="60"/>
      <c r="AB28" s="60"/>
      <c r="AC28" s="60"/>
      <c r="AD28" s="60"/>
    </row>
    <row r="29" spans="1:31" ht="12" customHeight="1">
      <c r="A29" s="60"/>
      <c r="B29" s="60"/>
      <c r="C29" s="60"/>
      <c r="D29" s="60"/>
      <c r="E29" s="60"/>
      <c r="F29" s="60"/>
      <c r="G29" s="61"/>
      <c r="H29" s="61"/>
      <c r="I29" s="60"/>
      <c r="J29" s="60"/>
      <c r="K29" s="60"/>
      <c r="L29" s="60"/>
      <c r="M29" s="60"/>
      <c r="N29" s="60"/>
      <c r="O29" s="60"/>
      <c r="P29" s="60"/>
      <c r="Q29" s="60"/>
      <c r="R29" s="60"/>
      <c r="S29" s="60"/>
      <c r="T29" s="60"/>
      <c r="U29" s="60"/>
      <c r="V29" s="60"/>
      <c r="W29" s="60"/>
      <c r="X29" s="60"/>
      <c r="Y29" s="60"/>
      <c r="Z29" s="60"/>
      <c r="AA29" s="60"/>
      <c r="AB29" s="60"/>
      <c r="AC29" s="60"/>
      <c r="AD29" s="60"/>
    </row>
    <row r="30" spans="1:31" ht="90" customHeight="1">
      <c r="A30" s="90" t="s">
        <v>396</v>
      </c>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row>
    <row r="31" spans="1:31" ht="12" customHeight="1">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row>
    <row r="32" spans="1:31" ht="5" customHeight="1">
      <c r="A32" s="91" t="s">
        <v>338</v>
      </c>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3"/>
      <c r="AE32" s="62"/>
    </row>
    <row r="33" spans="1:31" ht="5" customHeight="1">
      <c r="A33" s="94"/>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6"/>
      <c r="AE33" s="62"/>
    </row>
    <row r="34" spans="1:31" ht="5" customHeight="1">
      <c r="A34" s="94"/>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6"/>
      <c r="AE34" s="62"/>
    </row>
    <row r="35" spans="1:31" ht="5" customHeight="1">
      <c r="A35" s="94"/>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6"/>
      <c r="AE35" s="62"/>
    </row>
    <row r="36" spans="1:31" ht="5" customHeight="1">
      <c r="A36" s="94"/>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6"/>
      <c r="AE36" s="62"/>
    </row>
    <row r="37" spans="1:31" ht="5" customHeight="1">
      <c r="A37" s="94"/>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6"/>
      <c r="AE37" s="62"/>
    </row>
    <row r="38" spans="1:31" ht="5" customHeight="1">
      <c r="A38" s="94"/>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6"/>
      <c r="AE38" s="62"/>
    </row>
    <row r="39" spans="1:31" ht="5" customHeight="1">
      <c r="A39" s="94"/>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6"/>
      <c r="AE39" s="62"/>
    </row>
    <row r="40" spans="1:31" ht="5" customHeight="1">
      <c r="A40" s="94"/>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6"/>
      <c r="AE40" s="62"/>
    </row>
    <row r="41" spans="1:31" ht="5" customHeight="1">
      <c r="A41" s="94"/>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6"/>
      <c r="AE41" s="62"/>
    </row>
    <row r="42" spans="1:31" ht="5" customHeight="1">
      <c r="A42" s="94"/>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6"/>
      <c r="AE42" s="62"/>
    </row>
    <row r="43" spans="1:31" ht="5" customHeight="1" thickBot="1">
      <c r="A43" s="97"/>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9"/>
      <c r="AE43" s="62"/>
    </row>
    <row r="44" spans="1:31" ht="5" customHeight="1">
      <c r="A44" s="100"/>
      <c r="B44" s="109" t="str">
        <f>IF($AB$1="","",VLOOKUP($AB$1,'1入力'!$D$4:$AC$207,3))</f>
        <v>ハルノオオヤマ</v>
      </c>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t="str">
        <f>IF($AB$1="","",IF(VLOOKUP($AB$1,'1入力'!$D$4:$AC$207,6)="",VLOOKUP($AB$1,'1入力'!$D$4:$AC$207,4)&amp;VLOOKUP($AB$1,'1入力'!$D$4:$AC$207,5),VLOOKUP($AB$1,'1入力'!$D$4:$AC$207,4)&amp;VLOOKUP($AB$1,'1入力'!$D$4:$AC$207,5)&amp;VLOOKUP($AB$1,'1入力'!$D$4:$AC$207,6)))</f>
        <v>M3</v>
      </c>
      <c r="AB44" s="109"/>
      <c r="AC44" s="109"/>
      <c r="AD44" s="106"/>
      <c r="AE44" s="62"/>
    </row>
    <row r="45" spans="1:31" ht="5" customHeight="1">
      <c r="A45" s="102"/>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07"/>
      <c r="AE45" s="62"/>
    </row>
    <row r="46" spans="1:31" ht="5" customHeight="1">
      <c r="A46" s="102"/>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07"/>
      <c r="AE46" s="62"/>
    </row>
    <row r="47" spans="1:31" ht="5" customHeight="1">
      <c r="A47" s="102"/>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07"/>
      <c r="AE47" s="62"/>
    </row>
    <row r="48" spans="1:31" ht="5" customHeight="1">
      <c r="A48" s="102"/>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07"/>
      <c r="AE48" s="62"/>
    </row>
    <row r="49" spans="1:31" ht="5" customHeight="1">
      <c r="A49" s="102"/>
      <c r="B49" s="78" t="str">
        <f>IF($AB$1="","",VLOOKUP($AB$1,'1入力'!$D$4:$AC$207,2))</f>
        <v>春の大山</v>
      </c>
      <c r="C49" s="78"/>
      <c r="D49" s="78"/>
      <c r="E49" s="78"/>
      <c r="F49" s="78"/>
      <c r="G49" s="78"/>
      <c r="H49" s="78"/>
      <c r="I49" s="78"/>
      <c r="J49" s="78"/>
      <c r="K49" s="78"/>
      <c r="L49" s="78"/>
      <c r="M49" s="78"/>
      <c r="N49" s="78"/>
      <c r="O49" s="78"/>
      <c r="P49" s="78"/>
      <c r="Q49" s="78"/>
      <c r="R49" s="78"/>
      <c r="S49" s="78"/>
      <c r="T49" s="78"/>
      <c r="U49" s="78"/>
      <c r="V49" s="78"/>
      <c r="W49" s="78"/>
      <c r="X49" s="78"/>
      <c r="Y49" s="78"/>
      <c r="Z49" s="78"/>
      <c r="AA49" s="73" t="str">
        <f>IF($AB$1="","",VLOOKUP($AB$1,'1入力'!$D$4:$AC$207,14))</f>
        <v>2年</v>
      </c>
      <c r="AB49" s="73"/>
      <c r="AC49" s="73"/>
      <c r="AD49" s="107"/>
      <c r="AE49" s="62"/>
    </row>
    <row r="50" spans="1:31" ht="5" customHeight="1">
      <c r="A50" s="102"/>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3"/>
      <c r="AB50" s="73"/>
      <c r="AC50" s="73"/>
      <c r="AD50" s="107"/>
      <c r="AE50" s="62"/>
    </row>
    <row r="51" spans="1:31" ht="5" customHeight="1">
      <c r="A51" s="102"/>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3"/>
      <c r="AB51" s="73"/>
      <c r="AC51" s="73"/>
      <c r="AD51" s="107"/>
      <c r="AE51" s="62"/>
    </row>
    <row r="52" spans="1:31" ht="5" customHeight="1">
      <c r="A52" s="102"/>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3"/>
      <c r="AB52" s="73"/>
      <c r="AC52" s="73"/>
      <c r="AD52" s="107"/>
      <c r="AE52" s="62"/>
    </row>
    <row r="53" spans="1:31" ht="5" customHeight="1">
      <c r="A53" s="102"/>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3"/>
      <c r="AB53" s="73"/>
      <c r="AC53" s="73"/>
      <c r="AD53" s="107"/>
      <c r="AE53" s="62"/>
    </row>
    <row r="54" spans="1:31" ht="5" customHeight="1">
      <c r="A54" s="102"/>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3"/>
      <c r="AB54" s="73"/>
      <c r="AC54" s="73"/>
      <c r="AD54" s="107"/>
      <c r="AE54" s="62"/>
    </row>
    <row r="55" spans="1:31" ht="5" customHeight="1">
      <c r="A55" s="102"/>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3"/>
      <c r="AB55" s="73"/>
      <c r="AC55" s="73"/>
      <c r="AD55" s="107"/>
      <c r="AE55" s="62"/>
    </row>
    <row r="56" spans="1:31" ht="5" customHeight="1">
      <c r="A56" s="102"/>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3"/>
      <c r="AB56" s="73"/>
      <c r="AC56" s="73"/>
      <c r="AD56" s="107"/>
      <c r="AE56" s="62"/>
    </row>
    <row r="57" spans="1:31" ht="5" customHeight="1">
      <c r="A57" s="102"/>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3"/>
      <c r="AB57" s="73"/>
      <c r="AC57" s="73"/>
      <c r="AD57" s="107"/>
      <c r="AE57" s="62"/>
    </row>
    <row r="58" spans="1:31" ht="5" customHeight="1">
      <c r="A58" s="104"/>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75"/>
      <c r="AB58" s="75"/>
      <c r="AC58" s="75"/>
      <c r="AD58" s="108"/>
      <c r="AE58" s="62"/>
    </row>
  </sheetData>
  <sheetProtection sheet="1" objects="1" scenarios="1"/>
  <mergeCells count="61">
    <mergeCell ref="A4:T5"/>
    <mergeCell ref="U4:Y8"/>
    <mergeCell ref="Z4:AD8"/>
    <mergeCell ref="A6:C8"/>
    <mergeCell ref="D6:P8"/>
    <mergeCell ref="Q6:R8"/>
    <mergeCell ref="S6:T8"/>
    <mergeCell ref="A1:K3"/>
    <mergeCell ref="L1:N3"/>
    <mergeCell ref="O1:Q3"/>
    <mergeCell ref="R1:AA3"/>
    <mergeCell ref="AB1:AD3"/>
    <mergeCell ref="A9:C10"/>
    <mergeCell ref="D9:P10"/>
    <mergeCell ref="Q9:R10"/>
    <mergeCell ref="S9:AD10"/>
    <mergeCell ref="AB15:AD16"/>
    <mergeCell ref="A11:C14"/>
    <mergeCell ref="D11:P14"/>
    <mergeCell ref="Q11:R12"/>
    <mergeCell ref="S11:AD12"/>
    <mergeCell ref="Q13:R14"/>
    <mergeCell ref="S13:T14"/>
    <mergeCell ref="U13:W14"/>
    <mergeCell ref="X13:Z14"/>
    <mergeCell ref="AA13:AB14"/>
    <mergeCell ref="AC13:AD14"/>
    <mergeCell ref="A15:C16"/>
    <mergeCell ref="D15:T16"/>
    <mergeCell ref="U15:V16"/>
    <mergeCell ref="W15:Y16"/>
    <mergeCell ref="Z15:AA16"/>
    <mergeCell ref="AB17:AD18"/>
    <mergeCell ref="U19:V20"/>
    <mergeCell ref="W19:Y20"/>
    <mergeCell ref="Z19:AA20"/>
    <mergeCell ref="AB19:AD20"/>
    <mergeCell ref="A17:C20"/>
    <mergeCell ref="D17:T20"/>
    <mergeCell ref="U17:V18"/>
    <mergeCell ref="W17:Y18"/>
    <mergeCell ref="Z17:AA18"/>
    <mergeCell ref="A21:C24"/>
    <mergeCell ref="D21:T24"/>
    <mergeCell ref="U21:V22"/>
    <mergeCell ref="W21:AD22"/>
    <mergeCell ref="U23:U24"/>
    <mergeCell ref="V23:W24"/>
    <mergeCell ref="Y23:Y24"/>
    <mergeCell ref="AA23:AA24"/>
    <mergeCell ref="AC23:AC24"/>
    <mergeCell ref="AD23:AD24"/>
    <mergeCell ref="B44:Z48"/>
    <mergeCell ref="B49:Z58"/>
    <mergeCell ref="A44:A58"/>
    <mergeCell ref="A25:AD27"/>
    <mergeCell ref="A30:AD30"/>
    <mergeCell ref="A32:AD43"/>
    <mergeCell ref="AA44:AC48"/>
    <mergeCell ref="AD44:AD58"/>
    <mergeCell ref="AA49:AC58"/>
  </mergeCells>
  <phoneticPr fontId="7"/>
  <pageMargins left="0.39370078740157483" right="0.39370078740157483" top="0.39370078740157483" bottom="0.39370078740157483" header="0.31496062992125984" footer="0.31496062992125984"/>
  <pageSetup paperSize="13" orientation="portrait" horizontalDpi="4294967294" r:id="rId1"/>
</worksheet>
</file>

<file path=docProps/app.xml><?xml version="1.0" encoding="utf-8"?>
<Properties xmlns="http://schemas.openxmlformats.org/officeDocument/2006/extended-properties" xmlns:vt="http://schemas.openxmlformats.org/officeDocument/2006/docPropsVTypes">
  <Templat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学校番号</vt:lpstr>
      <vt:lpstr>0説明</vt:lpstr>
      <vt:lpstr>1入力</vt:lpstr>
      <vt:lpstr>2応募票＆ｷｬﾌﾟｼｮﾝ(春)</vt:lpstr>
      <vt:lpstr>2応募票＆ｷｬﾌﾟｼｮﾝ(秋1)</vt:lpstr>
      <vt:lpstr>2応募票＆ｷｬﾌﾟｼｮﾝ(秋2)</vt:lpstr>
      <vt:lpstr>2応募票＆ｷｬﾌﾟｼｮﾝ(秋3)</vt:lpstr>
      <vt:lpstr>2応募票＆ｷｬﾌﾟｼｮﾝ(秋4)</vt:lpstr>
      <vt:lpstr>'1入力'!Print_Area</vt:lpstr>
      <vt:lpstr>'2応募票＆ｷｬﾌﾟｼｮﾝ(秋1)'!Print_Area</vt:lpstr>
      <vt:lpstr>'2応募票＆ｷｬﾌﾟｼｮﾝ(秋2)'!Print_Area</vt:lpstr>
      <vt:lpstr>'2応募票＆ｷｬﾌﾟｼｮﾝ(秋3)'!Print_Area</vt:lpstr>
      <vt:lpstr>'2応募票＆ｷｬﾌﾟｼｮﾝ(秋4)'!Print_Area</vt:lpstr>
      <vt:lpstr>'2応募票＆ｷｬﾌﾟｼｮﾝ(春)'!Print_Area</vt:lpstr>
      <vt:lpstr>学校番号!Print_Area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homma</dc:creator>
  <cp:lastModifiedBy>Matsuo Nobuya</cp:lastModifiedBy>
  <cp:revision>2</cp:revision>
  <cp:lastPrinted>2021-09-14T09:05:52Z</cp:lastPrinted>
  <dcterms:created xsi:type="dcterms:W3CDTF">2002-04-23T20:55:04Z</dcterms:created>
  <dcterms:modified xsi:type="dcterms:W3CDTF">2021-09-14T09:48:37Z</dcterms:modified>
</cp:coreProperties>
</file>